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240" yWindow="135" windowWidth="15195" windowHeight="7680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45621"/>
  <pivotCaches>
    <pivotCache cacheId="0" r:id="rId7"/>
    <pivotCache cacheId="1" r:id="rId8"/>
    <pivotCache cacheId="2" r:id="rId9"/>
    <pivotCache cacheId="3" r:id="rId10"/>
  </pivotCaches>
</workbook>
</file>

<file path=xl/calcChain.xml><?xml version="1.0" encoding="utf-8"?>
<calcChain xmlns="http://schemas.openxmlformats.org/spreadsheetml/2006/main">
  <c r="C7" i="10" l="1"/>
  <c r="DI34" i="14" l="1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DD9" i="14"/>
  <c r="DC9" i="14"/>
  <c r="DB9" i="14"/>
  <c r="DA9" i="14"/>
  <c r="DD8" i="14"/>
  <c r="DC8" i="14"/>
  <c r="DB8" i="14"/>
  <c r="DA8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T10" i="14"/>
  <c r="CS10" i="14"/>
  <c r="CR10" i="14"/>
  <c r="CQ10" i="14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C38" i="14"/>
  <c r="C37" i="14"/>
  <c r="C21" i="14"/>
  <c r="C20" i="14"/>
  <c r="C4" i="14"/>
  <c r="C3" i="14"/>
  <c r="U32" i="10" l="1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4" i="10"/>
  <c r="T4" i="10"/>
  <c r="U3" i="10"/>
  <c r="T3" i="10"/>
  <c r="U7" i="10"/>
  <c r="T7" i="10"/>
  <c r="U5" i="10"/>
  <c r="T5" i="10"/>
  <c r="U6" i="10"/>
  <c r="T6" i="10"/>
  <c r="T6" i="8"/>
  <c r="T5" i="8"/>
  <c r="T3" i="8"/>
  <c r="T4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X6" i="10" l="1"/>
  <c r="X5" i="10"/>
  <c r="X7" i="10"/>
  <c r="DI7" i="14" s="1"/>
  <c r="X3" i="10"/>
  <c r="X4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DI21" i="14" s="1"/>
  <c r="X20" i="10"/>
  <c r="X21" i="10"/>
  <c r="X22" i="10"/>
  <c r="X23" i="10"/>
  <c r="X24" i="10"/>
  <c r="X25" i="10"/>
  <c r="X26" i="10"/>
  <c r="X27" i="10"/>
  <c r="X28" i="10"/>
  <c r="X29" i="10"/>
  <c r="X30" i="10"/>
  <c r="DI32" i="14" s="1"/>
  <c r="X31" i="10"/>
  <c r="X32" i="10"/>
  <c r="C32" i="10"/>
  <c r="B32" i="10"/>
  <c r="A32" i="10"/>
  <c r="C31" i="10"/>
  <c r="B31" i="10"/>
  <c r="A31" i="10"/>
  <c r="C30" i="10"/>
  <c r="DH32" i="14" s="1"/>
  <c r="B30" i="10"/>
  <c r="DG32" i="14" s="1"/>
  <c r="A30" i="10"/>
  <c r="DF32" i="14" s="1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 s="1"/>
  <c r="B19" i="10"/>
  <c r="DG21" i="14" s="1"/>
  <c r="A19" i="10"/>
  <c r="DF21" i="14" s="1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4" i="10"/>
  <c r="DH9" i="14" s="1"/>
  <c r="B4" i="10"/>
  <c r="C3" i="10"/>
  <c r="B3" i="10"/>
  <c r="DH7" i="14"/>
  <c r="B7" i="10"/>
  <c r="DG7" i="14" s="1"/>
  <c r="C5" i="10"/>
  <c r="DH6" i="14" s="1"/>
  <c r="B5" i="10"/>
  <c r="DG6" i="14" s="1"/>
  <c r="C6" i="10"/>
  <c r="DH5" i="14" s="1"/>
  <c r="B6" i="10"/>
  <c r="DG5" i="14" s="1"/>
  <c r="A6" i="10"/>
  <c r="DF5" i="14" s="1"/>
  <c r="C32" i="11"/>
  <c r="B32" i="11"/>
  <c r="A32" i="11"/>
  <c r="C31" i="11"/>
  <c r="B31" i="11"/>
  <c r="A31" i="11"/>
  <c r="C30" i="11"/>
  <c r="B30" i="11"/>
  <c r="A30" i="11"/>
  <c r="C29" i="11"/>
  <c r="CX31" i="14" s="1"/>
  <c r="B29" i="11"/>
  <c r="CW31" i="14" s="1"/>
  <c r="A29" i="11"/>
  <c r="CV31" i="14" s="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 s="1"/>
  <c r="B22" i="11"/>
  <c r="CW24" i="14" s="1"/>
  <c r="A22" i="11"/>
  <c r="CV24" i="14" s="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 s="1"/>
  <c r="B16" i="11"/>
  <c r="CW18" i="14" s="1"/>
  <c r="A16" i="11"/>
  <c r="CV18" i="14" s="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5" i="11"/>
  <c r="CX10" i="14" s="1"/>
  <c r="B5" i="11"/>
  <c r="CW10" i="14" s="1"/>
  <c r="A5" i="11"/>
  <c r="CV10" i="14" s="1"/>
  <c r="C4" i="11"/>
  <c r="CX9" i="14" s="1"/>
  <c r="B4" i="11"/>
  <c r="CW9" i="14" s="1"/>
  <c r="A4" i="11"/>
  <c r="CV9" i="14" s="1"/>
  <c r="C6" i="11"/>
  <c r="CX8" i="14" s="1"/>
  <c r="B6" i="11"/>
  <c r="CW8" i="14" s="1"/>
  <c r="A6" i="11"/>
  <c r="CV8" i="14" s="1"/>
  <c r="C3" i="11"/>
  <c r="CX7" i="14" s="1"/>
  <c r="B3" i="11"/>
  <c r="CW7" i="14" s="1"/>
  <c r="C8" i="11"/>
  <c r="B8" i="11"/>
  <c r="CW6" i="14" s="1"/>
  <c r="C7" i="11"/>
  <c r="B7" i="11"/>
  <c r="A7" i="11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 s="1"/>
  <c r="B29" i="8"/>
  <c r="DB31" i="14" s="1"/>
  <c r="A29" i="8"/>
  <c r="DA31" i="14" s="1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 s="1"/>
  <c r="B21" i="8"/>
  <c r="DB23" i="14" s="1"/>
  <c r="A21" i="8"/>
  <c r="DA23" i="14" s="1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 s="1"/>
  <c r="B14" i="8"/>
  <c r="DB16" i="14" s="1"/>
  <c r="A14" i="8"/>
  <c r="DA16" i="14" s="1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C9" i="8"/>
  <c r="B9" i="8"/>
  <c r="U8" i="8"/>
  <c r="T8" i="8"/>
  <c r="C8" i="8"/>
  <c r="DC10" i="14" s="1"/>
  <c r="B8" i="8"/>
  <c r="DB10" i="14" s="1"/>
  <c r="U7" i="8"/>
  <c r="T7" i="8"/>
  <c r="C7" i="8"/>
  <c r="B7" i="8"/>
  <c r="U6" i="8"/>
  <c r="C6" i="8"/>
  <c r="B6" i="8"/>
  <c r="U5" i="8"/>
  <c r="C5" i="8"/>
  <c r="DC7" i="14" s="1"/>
  <c r="B5" i="8"/>
  <c r="DB7" i="14" s="1"/>
  <c r="U3" i="8"/>
  <c r="C3" i="8"/>
  <c r="DC6" i="14" s="1"/>
  <c r="B3" i="8"/>
  <c r="DB6" i="14" s="1"/>
  <c r="C4" i="8"/>
  <c r="DC5" i="14" s="1"/>
  <c r="B4" i="8"/>
  <c r="DB5" i="14" s="1"/>
  <c r="A4" i="8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 s="1"/>
  <c r="B29" i="12"/>
  <c r="CR31" i="14" s="1"/>
  <c r="A29" i="12"/>
  <c r="CQ31" i="14" s="1"/>
  <c r="C28" i="12"/>
  <c r="CS30" i="14" s="1"/>
  <c r="B28" i="12"/>
  <c r="CR30" i="14" s="1"/>
  <c r="A28" i="12"/>
  <c r="CQ30" i="14" s="1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 s="1"/>
  <c r="B23" i="12"/>
  <c r="CR25" i="14" s="1"/>
  <c r="A23" i="12"/>
  <c r="CQ25" i="14" s="1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 s="1"/>
  <c r="B16" i="12"/>
  <c r="CR18" i="14" s="1"/>
  <c r="A16" i="12"/>
  <c r="CQ18" i="14" s="1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CS11" i="14" s="1"/>
  <c r="B9" i="12"/>
  <c r="CR11" i="14" s="1"/>
  <c r="A9" i="12"/>
  <c r="CQ11" i="14" s="1"/>
  <c r="C8" i="12"/>
  <c r="B8" i="12"/>
  <c r="C4" i="12"/>
  <c r="CS9" i="14" s="1"/>
  <c r="B4" i="12"/>
  <c r="CR9" i="14" s="1"/>
  <c r="C3" i="12"/>
  <c r="CS8" i="14" s="1"/>
  <c r="B3" i="12"/>
  <c r="CR8" i="14" s="1"/>
  <c r="C5" i="12"/>
  <c r="CS7" i="14" s="1"/>
  <c r="B5" i="12"/>
  <c r="CR7" i="14" s="1"/>
  <c r="C6" i="12"/>
  <c r="B6" i="12"/>
  <c r="CR6" i="14" s="1"/>
  <c r="C7" i="12"/>
  <c r="CS5" i="14" s="1"/>
  <c r="B7" i="12"/>
  <c r="CR5" i="14" s="1"/>
  <c r="A7" i="12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8" i="11"/>
  <c r="U8" i="11"/>
  <c r="T3" i="11"/>
  <c r="U3" i="11"/>
  <c r="T6" i="11"/>
  <c r="U6" i="11"/>
  <c r="T4" i="11"/>
  <c r="U4" i="11"/>
  <c r="T5" i="11"/>
  <c r="U5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7" i="11"/>
  <c r="U4" i="8"/>
  <c r="T7" i="11"/>
  <c r="W7" i="11" s="1"/>
  <c r="T6" i="12"/>
  <c r="U6" i="12"/>
  <c r="T5" i="12"/>
  <c r="U5" i="12"/>
  <c r="T3" i="12"/>
  <c r="U3" i="12"/>
  <c r="T4" i="12"/>
  <c r="U4" i="12"/>
  <c r="T8" i="12"/>
  <c r="U8" i="12"/>
  <c r="T9" i="12"/>
  <c r="U9" i="12"/>
  <c r="T10" i="12"/>
  <c r="U10" i="12"/>
  <c r="T11" i="12"/>
  <c r="U11" i="12"/>
  <c r="T12" i="12"/>
  <c r="U12" i="12"/>
  <c r="T7" i="12"/>
  <c r="U7" i="12"/>
  <c r="CS6" i="14" l="1"/>
  <c r="DG8" i="14"/>
  <c r="DI9" i="14"/>
  <c r="DH8" i="14"/>
  <c r="DI8" i="14"/>
  <c r="DG9" i="14"/>
  <c r="DA5" i="14"/>
  <c r="W11" i="11"/>
  <c r="CW5" i="14"/>
  <c r="CX6" i="14"/>
  <c r="CX5" i="14"/>
  <c r="W27" i="11"/>
  <c r="W19" i="11"/>
  <c r="W8" i="11"/>
  <c r="CY6" i="14" s="1"/>
  <c r="W29" i="11"/>
  <c r="CY31" i="14" s="1"/>
  <c r="W28" i="11"/>
  <c r="W25" i="11"/>
  <c r="W24" i="11"/>
  <c r="W23" i="11"/>
  <c r="W22" i="11"/>
  <c r="CY24" i="14" s="1"/>
  <c r="W21" i="11"/>
  <c r="W20" i="11"/>
  <c r="W17" i="11"/>
  <c r="W15" i="11"/>
  <c r="W13" i="11"/>
  <c r="W9" i="11"/>
  <c r="W4" i="11"/>
  <c r="CY9" i="14" s="1"/>
  <c r="W6" i="11"/>
  <c r="CY8" i="14" s="1"/>
  <c r="W30" i="11"/>
  <c r="W31" i="11"/>
  <c r="W32" i="11"/>
  <c r="W5" i="8"/>
  <c r="DD7" i="14" s="1"/>
  <c r="W7" i="8"/>
  <c r="DI5" i="14"/>
  <c r="W8" i="8"/>
  <c r="DD10" i="14" s="1"/>
  <c r="W4" i="8"/>
  <c r="W9" i="8"/>
  <c r="W10" i="8"/>
  <c r="W11" i="8"/>
  <c r="W12" i="8"/>
  <c r="W13" i="8"/>
  <c r="W14" i="8"/>
  <c r="DD16" i="14" s="1"/>
  <c r="W15" i="8"/>
  <c r="W16" i="8"/>
  <c r="W17" i="8"/>
  <c r="W18" i="8"/>
  <c r="W19" i="8"/>
  <c r="W20" i="8"/>
  <c r="W21" i="8"/>
  <c r="DD23" i="14" s="1"/>
  <c r="W22" i="8"/>
  <c r="W23" i="8"/>
  <c r="W24" i="8"/>
  <c r="W25" i="8"/>
  <c r="W26" i="8"/>
  <c r="W27" i="8"/>
  <c r="W28" i="8"/>
  <c r="W29" i="8"/>
  <c r="DD31" i="14" s="1"/>
  <c r="W30" i="8"/>
  <c r="W31" i="8"/>
  <c r="W32" i="8"/>
  <c r="W7" i="12"/>
  <c r="W4" i="12"/>
  <c r="W3" i="12"/>
  <c r="W5" i="12"/>
  <c r="CT7" i="14" s="1"/>
  <c r="W6" i="12"/>
  <c r="W3" i="8"/>
  <c r="DD6" i="14" s="1"/>
  <c r="W6" i="8"/>
  <c r="W16" i="11"/>
  <c r="CY18" i="14" s="1"/>
  <c r="W14" i="11"/>
  <c r="W12" i="11"/>
  <c r="W10" i="11"/>
  <c r="W5" i="11"/>
  <c r="CY10" i="14" s="1"/>
  <c r="W3" i="11"/>
  <c r="W26" i="11"/>
  <c r="W18" i="11"/>
  <c r="W11" i="12"/>
  <c r="W12" i="12"/>
  <c r="W10" i="12"/>
  <c r="W9" i="12"/>
  <c r="CT11" i="14" s="1"/>
  <c r="W8" i="12"/>
  <c r="W13" i="12"/>
  <c r="W14" i="12"/>
  <c r="W15" i="12"/>
  <c r="W16" i="12"/>
  <c r="CT18" i="14" s="1"/>
  <c r="W17" i="12"/>
  <c r="W18" i="12"/>
  <c r="W19" i="12"/>
  <c r="W20" i="12"/>
  <c r="W21" i="12"/>
  <c r="W22" i="12"/>
  <c r="W23" i="12"/>
  <c r="CT25" i="14" s="1"/>
  <c r="W24" i="12"/>
  <c r="W25" i="12"/>
  <c r="W26" i="12"/>
  <c r="W27" i="12"/>
  <c r="W28" i="12"/>
  <c r="CT30" i="14" s="1"/>
  <c r="W29" i="12"/>
  <c r="CT31" i="14" s="1"/>
  <c r="W30" i="12"/>
  <c r="W31" i="12"/>
  <c r="W32" i="12"/>
  <c r="A4" i="10"/>
  <c r="A6" i="8"/>
  <c r="A9" i="8"/>
  <c r="A11" i="10"/>
  <c r="A3" i="8"/>
  <c r="DA6" i="14" s="1"/>
  <c r="A15" i="10"/>
  <c r="A5" i="8"/>
  <c r="DA7" i="14" s="1"/>
  <c r="A5" i="12"/>
  <c r="CQ7" i="14" s="1"/>
  <c r="A8" i="12"/>
  <c r="A8" i="10"/>
  <c r="A4" i="12"/>
  <c r="CQ9" i="14" s="1"/>
  <c r="A7" i="8"/>
  <c r="A3" i="11"/>
  <c r="CV7" i="14" s="1"/>
  <c r="A7" i="10"/>
  <c r="DF7" i="14" s="1"/>
  <c r="A9" i="10"/>
  <c r="A13" i="10"/>
  <c r="A6" i="12"/>
  <c r="A5" i="10"/>
  <c r="DF6" i="14" s="1"/>
  <c r="A12" i="10"/>
  <c r="A3" i="12"/>
  <c r="CQ8" i="14" s="1"/>
  <c r="A8" i="8"/>
  <c r="DA10" i="14" s="1"/>
  <c r="A8" i="11"/>
  <c r="CV6" i="14" s="1"/>
  <c r="A3" i="10"/>
  <c r="DF8" i="14" s="1"/>
  <c r="A10" i="10"/>
  <c r="A14" i="10"/>
  <c r="CT9" i="14" l="1"/>
  <c r="CT6" i="14"/>
  <c r="CQ6" i="14"/>
  <c r="CT8" i="14"/>
  <c r="CT5" i="14"/>
  <c r="CQ5" i="14"/>
  <c r="DF9" i="14"/>
  <c r="CY7" i="14"/>
  <c r="CY5" i="14"/>
  <c r="CV5" i="14"/>
  <c r="DD5" i="14"/>
</calcChain>
</file>

<file path=xl/sharedStrings.xml><?xml version="1.0" encoding="utf-8"?>
<sst xmlns="http://schemas.openxmlformats.org/spreadsheetml/2006/main" count="256" uniqueCount="52">
  <si>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</si>
  <si>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</si>
  <si>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</si>
  <si>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</si>
  <si>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</si>
  <si>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</si>
  <si>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</si>
  <si>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</si>
  <si>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</si>
  <si>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</si>
  <si>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</si>
  <si>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</si>
  <si>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</si>
  <si>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</si>
  <si>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</si>
  <si>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</si>
  <si>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</si>
  <si>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</si>
  <si>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</si>
  <si>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</si>
  <si>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</si>
  <si>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</si>
  <si>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</si>
  <si>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</si>
  <si>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</si>
  <si>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</si>
  <si>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</si>
  <si>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</si>
  <si>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</si>
  <si>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</si>
  <si>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Ellie Vrba</t>
  </si>
  <si>
    <t>Erika Badger</t>
  </si>
  <si>
    <t>Sam Alexon</t>
  </si>
  <si>
    <t>Claire Cooke</t>
  </si>
  <si>
    <t>Shakila Hoke</t>
  </si>
  <si>
    <t>OMG</t>
  </si>
  <si>
    <t>CH</t>
  </si>
  <si>
    <t>Holly Drazenovich &amp; Alyssa Haram</t>
  </si>
  <si>
    <t>Emily DeCock &amp; Julia Stern</t>
  </si>
  <si>
    <t>Lauren Durdin &amp; Anna Ganser</t>
  </si>
  <si>
    <t>Meghan McBride &amp; Christina Wall</t>
  </si>
  <si>
    <t>Sam Alexon &amp; Natalie Bluhm</t>
  </si>
  <si>
    <t>Claire Cooke &amp; Shakila Hoke</t>
  </si>
  <si>
    <t>Hannah Littel, Marah Smith, &amp; Mikayla Jacobsen</t>
  </si>
  <si>
    <t>Sarah Dill, Lizzy McBride, &amp; Gabby Merrick</t>
  </si>
  <si>
    <t>Lily Dickson, Anika Duckwall &amp; Issy Rardin</t>
  </si>
  <si>
    <t>Ellie Vrba, Marah Smith, Holly Drazenovich, Kelly McNamee, Emily Barr, Hannah Little, Alyssa Haram, &amp; Mikayla Jacobsen</t>
  </si>
  <si>
    <t>Emily DeCock, Julia Stern, Marie Vanderwarn, Ellie Heitzig, and Danielle Hawes</t>
  </si>
  <si>
    <t>Lily Dickson, Anika Duckwall, Issy Rardin, Morgan Lyons, Jordynn Larkin, Jasmine Zmuda, Hannah Thalhuber, Odalis Palchizaca</t>
  </si>
  <si>
    <t>Lauren Durdin, Sarah Dill, Christina Wall, Meghan McBride, Lizzy McBride, Erika Badger, Anna Ganser, and Gabby Merrick</t>
  </si>
  <si>
    <t>Sam Alexon, Natalie Bluhm, Claire Cooke, Shakila Hoke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</si>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</sst>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/>
    <xf numFmtId="164" fontId="4" fillId="0" borderId="7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137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Steffen" refreshedDate="41382.401755555555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6">
        <s v=""/>
        <n v="14" u="1"/>
        <n v="2" u="1"/>
        <n v="20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Duet Names" numFmtId="0">
      <sharedItems count="5">
        <s v=""/>
        <s v="Duet 10" u="1"/>
        <s v="Duet 2" u="1"/>
        <s v="Duet 4" u="1"/>
        <s v="Duet 7" u="1"/>
      </sharedItems>
    </cacheField>
    <cacheField name="Score" numFmtId="0">
      <sharedItems containsMixedTypes="1" containsNumber="1" minValue="0" maxValue="68.699999999999989" count="7">
        <s v=""/>
        <n v="0" u="1"/>
        <n v="66.099999999999994" u="1"/>
        <n v="65.2" u="1"/>
        <n v="65.900000000000006" u="1"/>
        <n v="65.699999999999989" u="1"/>
        <n v="68.6999999999999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mes Steffen" refreshedDate="41382.401774305552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6">
        <s v=""/>
        <n v="2" u="1"/>
        <n v="6" u="1"/>
        <n v="19" u="1"/>
        <n v="27" u="1"/>
        <n v="12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rio Names" numFmtId="0">
      <sharedItems count="5">
        <s v="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7">
        <s v=""/>
        <n v="0" u="1"/>
        <n v="66" u="1"/>
        <n v="64.099999999999994" u="1"/>
        <n v="64.900000000000006" u="1"/>
        <n v="64" u="1"/>
        <n v="6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ames Steffen" refreshedDate="41382.401792013887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4">
        <s v=""/>
        <n v="17" u="1"/>
        <n v="3" u="1"/>
        <n v="28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eam Names" numFmtId="0">
      <sharedItems count="4">
        <s v=""/>
        <s v="Team 3" u="1"/>
        <s v="Team 7" u="1"/>
        <s v="Team 8" u="1"/>
      </sharedItems>
    </cacheField>
    <cacheField name="Score" numFmtId="0">
      <sharedItems containsMixedTypes="1" containsNumber="1" minValue="0" maxValue="66.5" count="5">
        <s v=""/>
        <n v="0" u="1"/>
        <n v="65.900000000000006" u="1"/>
        <n v="66.5" u="1"/>
        <n v="61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ames Steffen" refreshedDate="41382.403618750002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0">
        <s v=""/>
        <n v="14" u="1"/>
        <n v="2" u="1"/>
        <n v="7" u="1"/>
        <n v="21" u="1"/>
        <n v="1" u="1"/>
        <n v="3" u="1"/>
        <n v="26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Solo Names" numFmtId="0">
      <sharedItems containsMixedTypes="1" containsNumber="1" containsInteger="1" minValue="0" maxValue="0" count="2">
        <s v=""/>
        <n v="0" u="1"/>
      </sharedItems>
    </cacheField>
    <cacheField name="Score" numFmtId="0">
      <sharedItems containsMixedTypes="1" containsNumber="1" minValue="0" maxValue="66.400000000000006" count="8">
        <s v=""/>
        <n v="0" u="1"/>
        <n v="62.2" u="1"/>
        <n v="64.3" u="1"/>
        <n v="65.900000000000006" u="1"/>
        <n v="66.400000000000006" u="1"/>
        <n v="66.199999999999989" u="1"/>
        <n v="63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26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6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81">
      <pivotArea type="origin" dataOnly="0" labelOnly="1" outline="0" fieldPosition="0"/>
    </format>
    <format dxfId="80">
      <pivotArea field="0" type="button" dataOnly="0" labelOnly="1" outline="0"/>
    </format>
    <format dxfId="79">
      <pivotArea field="2" type="button" dataOnly="0" labelOnly="1" outline="0" axis="axisRow" fieldPosition="1"/>
    </format>
    <format dxfId="78">
      <pivotArea field="1" type="button" dataOnly="0" labelOnly="1" outline="0" axis="axisRow" fieldPosition="2"/>
    </format>
    <format dxfId="77">
      <pivotArea type="topRight" dataOnly="0" labelOnly="1" outline="0" fieldPosition="0"/>
    </format>
    <format dxfId="76">
      <pivotArea outline="0" collapsedLevelsAreSubtotals="1" fieldPosition="0"/>
    </format>
    <format dxfId="75">
      <pivotArea field="0" type="button" dataOnly="0" labelOnly="1" outline="0"/>
    </format>
    <format dxfId="74">
      <pivotArea field="2" type="button" dataOnly="0" labelOnly="1" outline="0" axis="axisRow" fieldPosition="1"/>
    </format>
    <format dxfId="73">
      <pivotArea field="1" type="button" dataOnly="0" labelOnly="1" outline="0" axis="axisRow" fieldPosition="2"/>
    </format>
    <format dxfId="72">
      <pivotArea field="2" type="button" dataOnly="0" labelOnly="1" outline="0" axis="axisRow" fieldPosition="1"/>
    </format>
    <format dxfId="71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3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1" type="button" dataOnly="0" labelOnly="1" outline="0" axis="axisRow" fieldPosition="2"/>
    </format>
    <format dxfId="85">
      <pivotArea type="topRight" dataOnly="0" labelOnly="1" outline="0" fieldPosition="0"/>
    </format>
    <format dxfId="84">
      <pivotArea outline="0" collapsedLevelsAreSubtotals="1" fieldPosition="0"/>
    </format>
    <format dxfId="83">
      <pivotArea field="0" type="button" dataOnly="0" labelOnly="1" outline="0"/>
    </format>
    <format dxfId="8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3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9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9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20">
      <pivotArea type="origin" dataOnly="0" labelOnly="1" outline="0" fieldPosition="0"/>
    </format>
    <format dxfId="19">
      <pivotArea field="0" type="button" dataOnly="0" labelOnly="1" outline="0"/>
    </format>
    <format dxfId="18">
      <pivotArea field="1" type="button" dataOnly="0" labelOnly="1" outline="0" axis="axisRow" fieldPosition="2"/>
    </format>
    <format dxfId="17">
      <pivotArea type="topRight" dataOnly="0" labelOnly="1" outline="0" fieldPosition="0"/>
    </format>
    <format dxfId="16">
      <pivotArea outline="0" collapsedLevelsAreSubtotals="1" fieldPosition="0"/>
    </format>
    <format dxfId="15">
      <pivotArea field="0" type="button" dataOnly="0" labelOnly="1" outline="0"/>
    </format>
    <format dxfId="1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26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27">
      <pivotArea type="origin" dataOnly="0" labelOnly="1" outline="0" fieldPosition="0"/>
    </format>
    <format dxfId="26">
      <pivotArea field="0" type="button" dataOnly="0" labelOnly="1" outline="0"/>
    </format>
    <format dxfId="25">
      <pivotArea field="1" type="button" dataOnly="0" labelOnly="1" outline="0" axis="axisRow" fieldPosition="2"/>
    </format>
    <format dxfId="24">
      <pivotArea type="topRight" dataOnly="0" labelOnly="1" outline="0" fieldPosition="0"/>
    </format>
    <format dxfId="23">
      <pivotArea outline="0" collapsedLevelsAreSubtotals="1" fieldPosition="0"/>
    </format>
    <format dxfId="22">
      <pivotArea field="0" type="button" dataOnly="0" labelOnly="1" outline="0"/>
    </format>
    <format dxfId="2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9" firstHeaderRow="2" firstDataRow="2" firstDataCol="3"/>
  <pivotFields count="4">
    <pivotField compact="0" outline="0" showAll="0" defaultSubtotal="0">
      <items count="10">
        <item x="0"/>
        <item m="1" x="5"/>
        <item m="1" x="3"/>
        <item m="1" x="4"/>
        <item m="1" x="7"/>
        <item m="1" x="8"/>
        <item m="1" x="1"/>
        <item m="1" x="2"/>
        <item m="1" x="6"/>
        <item m="1" x="9"/>
      </items>
    </pivotField>
    <pivotField axis="axisRow" compact="0" outline="0" showAll="0" defaultSubtotal="0">
      <items count="4">
        <item m="1" x="3"/>
        <item x="0"/>
        <item m="1" x="1"/>
        <item m="1" x="2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1"/>
    </i>
  </rowItems>
  <colItems count="1">
    <i/>
  </colItems>
  <dataFields count="1">
    <dataField name="Scoring" fld="3" baseField="1" baseItem="0"/>
  </dataFields>
  <formats count="11">
    <format dxfId="38">
      <pivotArea type="origin" dataOnly="0" labelOnly="1" outline="0" fieldPosition="0"/>
    </format>
    <format dxfId="37">
      <pivotArea field="0" type="button" dataOnly="0" labelOnly="1" outline="0"/>
    </format>
    <format dxfId="36">
      <pivotArea field="2" type="button" dataOnly="0" labelOnly="1" outline="0" axis="axisRow" fieldPosition="1"/>
    </format>
    <format dxfId="35">
      <pivotArea field="1" type="button" dataOnly="0" labelOnly="1" outline="0" axis="axisRow" fieldPosition="2"/>
    </format>
    <format dxfId="34">
      <pivotArea type="topRight" dataOnly="0" labelOnly="1" outline="0" fieldPosition="0"/>
    </format>
    <format dxfId="33">
      <pivotArea outline="0" collapsedLevelsAreSubtotals="1" fieldPosition="0"/>
    </format>
    <format dxfId="32">
      <pivotArea field="0" type="button" dataOnly="0" labelOnly="1" outline="0"/>
    </format>
    <format dxfId="31">
      <pivotArea field="2" type="button" dataOnly="0" labelOnly="1" outline="0" axis="axisRow" fieldPosition="1"/>
    </format>
    <format dxfId="30">
      <pivotArea field="1" type="button" dataOnly="0" labelOnly="1" outline="0" axis="axisRow" fieldPosition="2"/>
    </format>
    <format dxfId="29">
      <pivotArea field="2" type="button" dataOnly="0" labelOnly="1" outline="0" axis="axisRow" fieldPosition="1"/>
    </format>
    <format dxfId="28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3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45">
      <pivotArea type="origin" dataOnly="0" labelOnly="1" outline="0" fieldPosition="0"/>
    </format>
    <format dxfId="44">
      <pivotArea field="0" type="button" dataOnly="0" labelOnly="1" outline="0"/>
    </format>
    <format dxfId="43">
      <pivotArea field="1" type="button" dataOnly="0" labelOnly="1" outline="0" axis="axisRow" fieldPosition="2"/>
    </format>
    <format dxfId="42">
      <pivotArea type="topRight" dataOnly="0" labelOnly="1" outline="0" fieldPosition="0"/>
    </format>
    <format dxfId="41">
      <pivotArea outline="0" collapsedLevelsAreSubtotals="1" fieldPosition="0"/>
    </format>
    <format dxfId="40">
      <pivotArea field="0" type="button" dataOnly="0" labelOnly="1" outline="0"/>
    </format>
    <format dxfId="3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3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56">
      <pivotArea type="origin" dataOnly="0" labelOnly="1" outline="0" fieldPosition="0"/>
    </format>
    <format dxfId="55">
      <pivotArea field="0" type="button" dataOnly="0" labelOnly="1" outline="0"/>
    </format>
    <format dxfId="54">
      <pivotArea field="2" type="button" dataOnly="0" labelOnly="1" outline="0" axis="axisRow" fieldPosition="1"/>
    </format>
    <format dxfId="53">
      <pivotArea field="1" type="button" dataOnly="0" labelOnly="1" outline="0" axis="axisRow" fieldPosition="2"/>
    </format>
    <format dxfId="52">
      <pivotArea type="topRight" dataOnly="0" labelOnly="1" outline="0" fieldPosition="0"/>
    </format>
    <format dxfId="51">
      <pivotArea outline="0" collapsedLevelsAreSubtotals="1" fieldPosition="0"/>
    </format>
    <format dxfId="50">
      <pivotArea field="0" type="button" dataOnly="0" labelOnly="1" outline="0"/>
    </format>
    <format dxfId="49">
      <pivotArea field="2" type="button" dataOnly="0" labelOnly="1" outline="0" axis="axisRow" fieldPosition="1"/>
    </format>
    <format dxfId="48">
      <pivotArea field="1" type="button" dataOnly="0" labelOnly="1" outline="0" axis="axisRow" fieldPosition="2"/>
    </format>
    <format dxfId="47">
      <pivotArea field="2" type="button" dataOnly="0" labelOnly="1" outline="0" axis="axisRow" fieldPosition="1"/>
    </format>
    <format dxfId="46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6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63">
      <pivotArea type="origin" dataOnly="0" labelOnly="1" outline="0" fieldPosition="0"/>
    </format>
    <format dxfId="62">
      <pivotArea field="0" type="button" dataOnly="0" labelOnly="1" outline="0"/>
    </format>
    <format dxfId="61">
      <pivotArea field="1" type="button" dataOnly="0" labelOnly="1" outline="0" axis="axisRow" fieldPosition="2"/>
    </format>
    <format dxfId="60">
      <pivotArea type="topRight" dataOnly="0" labelOnly="1" outline="0" fieldPosition="0"/>
    </format>
    <format dxfId="59">
      <pivotArea outline="0" collapsedLevelsAreSubtotals="1" fieldPosition="0"/>
    </format>
    <format dxfId="58">
      <pivotArea field="0" type="button" dataOnly="0" labelOnly="1" outline="0"/>
    </format>
    <format dxfId="5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9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70">
      <pivotArea type="origin" dataOnly="0" labelOnly="1" outline="0" fieldPosition="0"/>
    </format>
    <format dxfId="69">
      <pivotArea field="0" type="button" dataOnly="0" labelOnly="1" outline="0"/>
    </format>
    <format dxfId="68">
      <pivotArea field="1" type="button" dataOnly="0" labelOnly="1" outline="0" axis="axisRow" fieldPosition="2"/>
    </format>
    <format dxfId="67">
      <pivotArea type="topRight" dataOnly="0" labelOnly="1" outline="0" fieldPosition="0"/>
    </format>
    <format dxfId="66">
      <pivotArea outline="0" collapsedLevelsAreSubtotals="1" fieldPosition="0"/>
    </format>
    <format dxfId="65">
      <pivotArea field="0" type="button" dataOnly="0" labelOnly="1" outline="0"/>
    </format>
    <format dxfId="6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P48" sqref="P48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Draw'!$B6="","",'Order of Draw'!A6)</f>
        <v>4</v>
      </c>
      <c r="B3" s="13" t="str">
        <f>IF('Order of Draw'!$B6="","",'Order of Draw'!B6)</f>
        <v>OMG</v>
      </c>
      <c r="C3" s="13" t="str">
        <f>IF('Order of Draw'!$B6="","",'Order of Draw'!C6)</f>
        <v>Erika Badger</v>
      </c>
      <c r="D3" s="47">
        <v>63</v>
      </c>
      <c r="E3" s="47">
        <v>62</v>
      </c>
      <c r="F3" s="47">
        <v>61</v>
      </c>
      <c r="G3" s="47">
        <v>62</v>
      </c>
      <c r="H3" s="47">
        <v>58</v>
      </c>
      <c r="I3" s="47"/>
      <c r="J3" s="47"/>
      <c r="L3" s="47">
        <v>65</v>
      </c>
      <c r="M3" s="47">
        <v>6</v>
      </c>
      <c r="N3" s="47">
        <v>63</v>
      </c>
      <c r="O3" s="47">
        <v>62</v>
      </c>
      <c r="P3" s="47">
        <v>59</v>
      </c>
      <c r="Q3" s="47"/>
      <c r="R3" s="47"/>
      <c r="S3" s="10"/>
      <c r="T3" s="5">
        <f>(IF(I3&gt;0,(SUM(D3:J3)-MAX(D3:J3)-MIN(D3:J3))*3/5,IF(G3&gt;0,(SUM(D3:H3)-MAX(D3:H3)-MIN(D3:H3)),SUM(D3:F3)))*5/30)</f>
        <v>30.833333333333332</v>
      </c>
      <c r="U3" s="5">
        <f>(IF(Q3&gt;0,(SUM(L3:R3)-MAX(L3:R3)-MIN(L3:R3))*3/5,IF(O3&gt;0,(SUM(L3:P3)-MAX(L3:P3)-MIN(L3:P3)),SUM(L3:N3)))*5/30)</f>
        <v>30.666666666666668</v>
      </c>
      <c r="V3" s="5"/>
      <c r="W3" s="5">
        <f>T3+U3-V3</f>
        <v>61.5</v>
      </c>
      <c r="X3" s="55" t="s">
        <v>51</v>
      </c>
      <c r="Y3" s="45"/>
    </row>
    <row r="4" spans="1:25" x14ac:dyDescent="0.25">
      <c r="A4" s="30">
        <f>IF('Order of Draw'!$B7="","",'Order of Draw'!A7)</f>
        <v>5</v>
      </c>
      <c r="B4" s="13" t="str">
        <f>IF('Order of Draw'!$B7="","",'Order of Draw'!B7)</f>
        <v>CH</v>
      </c>
      <c r="C4" s="13" t="str">
        <f>IF('Order of Draw'!$B7="","",'Order of Draw'!C7)</f>
        <v>Shakila Hoke</v>
      </c>
      <c r="D4" s="47">
        <v>58</v>
      </c>
      <c r="E4" s="47">
        <v>57</v>
      </c>
      <c r="F4" s="47">
        <v>58</v>
      </c>
      <c r="G4" s="47">
        <v>61</v>
      </c>
      <c r="H4" s="47">
        <v>60</v>
      </c>
      <c r="I4" s="47"/>
      <c r="J4" s="47"/>
      <c r="L4" s="47">
        <v>58</v>
      </c>
      <c r="M4" s="47">
        <v>60</v>
      </c>
      <c r="N4" s="47">
        <v>60</v>
      </c>
      <c r="O4" s="47">
        <v>63</v>
      </c>
      <c r="P4" s="47">
        <v>62</v>
      </c>
      <c r="Q4" s="47"/>
      <c r="R4" s="47"/>
      <c r="S4" s="10"/>
      <c r="T4" s="5">
        <f>(IF(I4&gt;0,(SUM(D4:J4)-MAX(D4:J4)-MIN(D4:J4))*3/5,IF(G4&gt;0,(SUM(D4:H4)-MAX(D4:H4)-MIN(D4:H4)),SUM(D4:F4)))*5/30)</f>
        <v>29.333333333333332</v>
      </c>
      <c r="U4" s="5">
        <f>(IF(Q4&gt;0,(SUM(L4:R4)-MAX(L4:R4)-MIN(L4:R4))*3/5,IF(O4&gt;0,(SUM(L4:P4)-MAX(L4:P4)-MIN(L4:P4)),SUM(L4:N4)))*5/30)</f>
        <v>30.333333333333332</v>
      </c>
      <c r="V4" s="5"/>
      <c r="W4" s="5">
        <f>T4+U4-V4</f>
        <v>59.666666666666664</v>
      </c>
      <c r="X4" s="55" t="s">
        <v>51</v>
      </c>
      <c r="Y4" s="45"/>
    </row>
    <row r="5" spans="1:25" x14ac:dyDescent="0.25">
      <c r="A5" s="30">
        <f>IF('Order of Draw'!$B5="","",'Order of Draw'!A5)</f>
        <v>3</v>
      </c>
      <c r="B5" s="13" t="str">
        <f>IF('Order of Draw'!$B5="","",'Order of Draw'!B5)</f>
        <v>CH</v>
      </c>
      <c r="C5" s="13" t="str">
        <f>IF('Order of Draw'!$B5="","",'Order of Draw'!C5)</f>
        <v>Claire Cooke</v>
      </c>
      <c r="D5" s="47">
        <v>57</v>
      </c>
      <c r="E5" s="47">
        <v>52</v>
      </c>
      <c r="F5" s="47">
        <v>54</v>
      </c>
      <c r="G5" s="47">
        <v>56</v>
      </c>
      <c r="H5" s="47">
        <v>56</v>
      </c>
      <c r="I5" s="47"/>
      <c r="J5" s="47"/>
      <c r="L5" s="47">
        <v>56</v>
      </c>
      <c r="M5" s="47">
        <v>53</v>
      </c>
      <c r="N5" s="47">
        <v>53</v>
      </c>
      <c r="O5" s="47">
        <v>55</v>
      </c>
      <c r="P5" s="47">
        <v>57</v>
      </c>
      <c r="Q5" s="47"/>
      <c r="R5" s="47"/>
      <c r="S5" s="10"/>
      <c r="T5" s="5">
        <f>(IF(I5&gt;0,(SUM(D5:J5)-MAX(D5:J5)-MIN(D5:J5))*3/5,IF(G5&gt;0,(SUM(D5:H5)-MAX(D5:H5)-MIN(D5:H5)),SUM(D5:F5)))*5/30)</f>
        <v>27.666666666666668</v>
      </c>
      <c r="U5" s="5">
        <f>(IF(Q5&gt;0,(SUM(L5:R5)-MAX(L5:R5)-MIN(L5:R5))*3/5,IF(O5&gt;0,(SUM(L5:P5)-MAX(L5:P5)-MIN(L5:P5)),SUM(L5:N5)))*5/30)</f>
        <v>27.333333333333332</v>
      </c>
      <c r="V5" s="5"/>
      <c r="W5" s="5">
        <f>T5+U5-V5</f>
        <v>55</v>
      </c>
      <c r="X5" s="55" t="s">
        <v>51</v>
      </c>
      <c r="Y5" s="45"/>
    </row>
    <row r="6" spans="1:25" x14ac:dyDescent="0.25">
      <c r="A6" s="30">
        <f>IF('Order of Draw'!$B4="","",'Order of Draw'!A4)</f>
        <v>2</v>
      </c>
      <c r="B6" s="13" t="str">
        <f>IF('Order of Draw'!$B4="","",'Order of Draw'!B4)</f>
        <v>CH</v>
      </c>
      <c r="C6" s="13" t="str">
        <f>IF('Order of Draw'!$B4="","",'Order of Draw'!C4)</f>
        <v>Sam Alexon</v>
      </c>
      <c r="D6" s="47">
        <v>56</v>
      </c>
      <c r="E6" s="47">
        <v>48</v>
      </c>
      <c r="F6" s="47">
        <v>53</v>
      </c>
      <c r="G6" s="47">
        <v>53</v>
      </c>
      <c r="H6" s="47">
        <v>50</v>
      </c>
      <c r="I6" s="47"/>
      <c r="J6" s="47"/>
      <c r="L6" s="47">
        <v>56</v>
      </c>
      <c r="M6" s="47">
        <v>50</v>
      </c>
      <c r="N6" s="47">
        <v>54</v>
      </c>
      <c r="O6" s="47">
        <v>53</v>
      </c>
      <c r="P6" s="47">
        <v>51</v>
      </c>
      <c r="Q6" s="47"/>
      <c r="R6" s="47"/>
      <c r="S6" s="10"/>
      <c r="T6" s="5">
        <f>(IF(I6&gt;0,(SUM(D6:J6)-MAX(D6:J6)-MIN(D6:J6))*3/5,IF(G6&gt;0,(SUM(D6:H6)-MAX(D6:H6)-MIN(D6:H6)),SUM(D6:F6)))*5/30)</f>
        <v>26</v>
      </c>
      <c r="U6" s="5">
        <f>(IF(Q6&gt;0,(SUM(L6:R6)-MAX(L6:R6)-MIN(L6:R6))*3/5,IF(O6&gt;0,(SUM(L6:P6)-MAX(L6:P6)-MIN(L6:P6)),SUM(L6:N6)))*5/30)</f>
        <v>26.333333333333332</v>
      </c>
      <c r="V6" s="5"/>
      <c r="W6" s="5">
        <f>T6+U6-V6</f>
        <v>52.333333333333329</v>
      </c>
      <c r="X6" s="55"/>
      <c r="Y6" s="45"/>
    </row>
    <row r="7" spans="1:25" x14ac:dyDescent="0.25">
      <c r="A7" s="30">
        <f>IF('Order of Draw'!$B3="","",'Order of Draw'!A3)</f>
        <v>1</v>
      </c>
      <c r="B7" s="13" t="str">
        <f>IF('Order of Draw'!$B3="","",'Order of Draw'!B3)</f>
        <v>OMG</v>
      </c>
      <c r="C7" s="13" t="str">
        <f>IF('Order of Draw'!$B3="","",'Order of Draw'!C3)</f>
        <v>Ellie Vrba</v>
      </c>
      <c r="D7" s="47">
        <v>54</v>
      </c>
      <c r="E7" s="47">
        <v>51</v>
      </c>
      <c r="F7" s="47">
        <v>51</v>
      </c>
      <c r="G7" s="47">
        <v>50</v>
      </c>
      <c r="H7" s="47">
        <v>48</v>
      </c>
      <c r="I7" s="47"/>
      <c r="J7" s="47"/>
      <c r="L7" s="47">
        <v>55</v>
      </c>
      <c r="M7" s="47">
        <v>50</v>
      </c>
      <c r="N7" s="47">
        <v>53</v>
      </c>
      <c r="O7" s="47">
        <v>52</v>
      </c>
      <c r="P7" s="47">
        <v>47</v>
      </c>
      <c r="Q7" s="47"/>
      <c r="R7" s="47"/>
      <c r="S7" s="10"/>
      <c r="T7" s="5">
        <f>(IF(I7&gt;0,(SUM(D7:J7)-MAX(D7:J7)-MIN(D7:J7))*3/5,IF(G7&gt;0,(SUM(D7:H7)-MAX(D7:H7)-MIN(D7:H7)),SUM(D7:F7)))*5/30)</f>
        <v>25.333333333333332</v>
      </c>
      <c r="U7" s="5">
        <f>(IF(Q7&gt;0,(SUM(L7:R7)-MAX(L7:R7)-MIN(L7:R7))*3/5,IF(O7&gt;0,(SUM(L7:P7)-MAX(L7:P7)-MIN(L7:P7)),SUM(L7:N7)))*5/30)</f>
        <v>25.833333333333332</v>
      </c>
      <c r="V7" s="5"/>
      <c r="W7" s="5">
        <f>T7+U7-V7</f>
        <v>51.166666666666664</v>
      </c>
      <c r="X7" s="55"/>
      <c r="Y7" s="45"/>
    </row>
    <row r="8" spans="1:25" hidden="1" x14ac:dyDescent="0.25">
      <c r="A8" s="30" t="str">
        <f>IF('Order of Draw'!$B8="","",'Order of Draw'!A8)</f>
        <v/>
      </c>
      <c r="B8" s="13" t="str">
        <f>IF('Order of Draw'!$B8="","",'Order of Draw'!B8)</f>
        <v/>
      </c>
      <c r="C8" s="13" t="str">
        <f>IF('Order of Draw'!$B8="","",'Order of Draw'!C8)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ref="T8:T12" si="0">(IF(I8&gt;0,(SUM(D8:J8)-MAX(D8:J8)-MIN(D8:J8))*3/5,IF(G8&gt;0,(SUM(D8:H8)-MAX(D8:H8)-MIN(D8:H8)),SUM(D8:F8)))*5/30)</f>
        <v>0</v>
      </c>
      <c r="U8" s="5">
        <f t="shared" ref="U8:U12" si="1">(IF(Q8&gt;0,(SUM(L8:R8)-MAX(L8:R8)-MIN(L8:R8))*3/5,IF(O8&gt;0,(SUM(L8:P8)-MAX(L8:P8)-MIN(L8:P8)),SUM(L8:N8)))*5/30)</f>
        <v>0</v>
      </c>
      <c r="V8" s="5"/>
      <c r="W8" s="5">
        <f t="shared" ref="W8:W12" si="2">T8+U8-V8</f>
        <v>0</v>
      </c>
      <c r="X8" s="28"/>
      <c r="Y8" s="45"/>
    </row>
    <row r="9" spans="1:25" hidden="1" x14ac:dyDescent="0.25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55"/>
      <c r="Y9" s="45"/>
    </row>
    <row r="10" spans="1:25" hidden="1" x14ac:dyDescent="0.25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</row>
    <row r="11" spans="1:25" hidden="1" x14ac:dyDescent="0.25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</row>
    <row r="12" spans="1:25" hidden="1" x14ac:dyDescent="0.25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</row>
    <row r="13" spans="1:25" hidden="1" x14ac:dyDescent="0.25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5"/>
      <c r="Y13" s="45"/>
    </row>
    <row r="14" spans="1:25" hidden="1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</row>
    <row r="15" spans="1:25" hidden="1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</row>
    <row r="16" spans="1:25" hidden="1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</row>
    <row r="17" spans="1:25" hidden="1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</row>
    <row r="18" spans="1:25" hidden="1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</row>
    <row r="19" spans="1:25" hidden="1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</row>
    <row r="20" spans="1:25" hidden="1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</row>
    <row r="21" spans="1:25" hidden="1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</row>
    <row r="22" spans="1:25" hidden="1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</row>
    <row r="23" spans="1:25" hidden="1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</row>
    <row r="24" spans="1:25" hidden="1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</row>
    <row r="25" spans="1:25" hidden="1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</row>
    <row r="26" spans="1:25" hidden="1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</row>
    <row r="27" spans="1:25" hidden="1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</row>
    <row r="28" spans="1:25" hidden="1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</row>
    <row r="29" spans="1:25" hidden="1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</row>
    <row r="30" spans="1:25" hidden="1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</row>
    <row r="31" spans="1:25" hidden="1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</row>
    <row r="32" spans="1:25" hidden="1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</row>
  </sheetData>
  <sortState ref="A3:X7">
    <sortCondition descending="1" ref="W3:W7"/>
  </sortState>
  <phoneticPr fontId="1" type="noConversion"/>
  <conditionalFormatting sqref="L3:R32">
    <cfRule type="expression" dxfId="136" priority="1" stopIfTrue="1">
      <formula>MOD(ROW(),2)=0</formula>
    </cfRule>
  </conditionalFormatting>
  <conditionalFormatting sqref="T3:W32">
    <cfRule type="expression" dxfId="135" priority="2" stopIfTrue="1">
      <formula>MOD(ROW(),2)=0</formula>
    </cfRule>
  </conditionalFormatting>
  <conditionalFormatting sqref="A3:J32">
    <cfRule type="expression" dxfId="134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9" sqref="A9:XFD33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32.42578125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Draw'!$F5="","",'Order of Draw'!E5)</f>
        <v>3</v>
      </c>
      <c r="B3" s="13" t="str">
        <f>IF('Order of Draw'!$F5="","",'Order of Draw'!F5)</f>
        <v>OMG</v>
      </c>
      <c r="C3" s="13" t="str">
        <f>IF('Order of Draw'!$F5="","",'Order of Draw'!G5)</f>
        <v>Lauren Durdin &amp; Anna Ganser</v>
      </c>
      <c r="D3" s="47">
        <v>59</v>
      </c>
      <c r="E3" s="47">
        <v>55</v>
      </c>
      <c r="F3" s="47">
        <v>58</v>
      </c>
      <c r="G3" s="47">
        <v>59</v>
      </c>
      <c r="H3" s="47">
        <v>62</v>
      </c>
      <c r="I3" s="47"/>
      <c r="J3" s="47"/>
      <c r="L3" s="47">
        <v>58</v>
      </c>
      <c r="M3" s="47">
        <v>55</v>
      </c>
      <c r="N3" s="47">
        <v>59</v>
      </c>
      <c r="O3" s="47">
        <v>61</v>
      </c>
      <c r="P3" s="47">
        <v>63</v>
      </c>
      <c r="Q3" s="47"/>
      <c r="R3" s="47"/>
      <c r="S3" s="10"/>
      <c r="T3" s="5">
        <f t="shared" ref="T3:T8" si="0">(IF(I3&gt;0,(SUM(D3:J3)-MAX(D3:J3)-MIN(D3:J3))*3/5,IF(G3&gt;0,(SUM(D3:H3)-MAX(D3:H3)-MIN(D3:H3)),SUM(D3:F3)))*5/30)</f>
        <v>29.333333333333332</v>
      </c>
      <c r="U3" s="5">
        <f t="shared" ref="U3:U8" si="1">(IF(Q3&gt;0,(SUM(L3:R3)-MAX(L3:R3)-MIN(L3:R3))*3/5,IF(O3&gt;0,(SUM(L3:P3)-MAX(L3:P3)-MIN(L3:P3)),SUM(L3:N3)))*5/30)</f>
        <v>29.666666666666668</v>
      </c>
      <c r="V3" s="5"/>
      <c r="W3" s="5">
        <f t="shared" ref="W3:W8" si="2">T3+U3-V3</f>
        <v>59</v>
      </c>
      <c r="X3" s="55" t="s">
        <v>51</v>
      </c>
      <c r="Y3" s="45"/>
    </row>
    <row r="4" spans="1:25" x14ac:dyDescent="0.25">
      <c r="A4" s="30">
        <f>IF('Order of Draw'!$F7="","",'Order of Draw'!E7)</f>
        <v>5</v>
      </c>
      <c r="B4" s="13" t="str">
        <f>IF('Order of Draw'!$F7="","",'Order of Draw'!F7)</f>
        <v>OMG</v>
      </c>
      <c r="C4" s="13" t="str">
        <f>IF('Order of Draw'!$F7="","",'Order of Draw'!G7)</f>
        <v>Meghan McBride &amp; Christina Wall</v>
      </c>
      <c r="D4" s="47">
        <v>55</v>
      </c>
      <c r="E4" s="47">
        <v>55</v>
      </c>
      <c r="F4" s="47">
        <v>55</v>
      </c>
      <c r="G4" s="47">
        <v>58</v>
      </c>
      <c r="H4" s="47">
        <v>58</v>
      </c>
      <c r="I4" s="47"/>
      <c r="J4" s="47"/>
      <c r="L4" s="47">
        <v>55</v>
      </c>
      <c r="M4" s="47">
        <v>56</v>
      </c>
      <c r="N4" s="47">
        <v>56</v>
      </c>
      <c r="O4" s="47">
        <v>59</v>
      </c>
      <c r="P4" s="47">
        <v>59</v>
      </c>
      <c r="Q4" s="47"/>
      <c r="R4" s="47"/>
      <c r="S4" s="10"/>
      <c r="T4" s="5">
        <f t="shared" si="0"/>
        <v>28</v>
      </c>
      <c r="U4" s="5">
        <f t="shared" si="1"/>
        <v>28.5</v>
      </c>
      <c r="V4" s="5"/>
      <c r="W4" s="5">
        <f t="shared" si="2"/>
        <v>56.5</v>
      </c>
      <c r="X4" s="55" t="s">
        <v>51</v>
      </c>
      <c r="Y4" s="45"/>
    </row>
    <row r="5" spans="1:25" x14ac:dyDescent="0.25">
      <c r="A5" s="30">
        <f>IF('Order of Draw'!$F8="","",'Order of Draw'!E8)</f>
        <v>6</v>
      </c>
      <c r="B5" s="13" t="str">
        <f>IF('Order of Draw'!$F8="","",'Order of Draw'!F8)</f>
        <v>CH</v>
      </c>
      <c r="C5" s="13" t="str">
        <f>IF('Order of Draw'!$F8="","",'Order of Draw'!G8)</f>
        <v>Claire Cooke &amp; Shakila Hoke</v>
      </c>
      <c r="D5" s="47">
        <v>57</v>
      </c>
      <c r="E5" s="47">
        <v>55</v>
      </c>
      <c r="F5" s="47">
        <v>48</v>
      </c>
      <c r="G5" s="47">
        <v>57</v>
      </c>
      <c r="H5" s="47">
        <v>55</v>
      </c>
      <c r="I5" s="47"/>
      <c r="J5" s="47"/>
      <c r="L5" s="47">
        <v>58</v>
      </c>
      <c r="M5" s="47">
        <v>57</v>
      </c>
      <c r="N5" s="47">
        <v>53</v>
      </c>
      <c r="O5" s="47">
        <v>60</v>
      </c>
      <c r="P5" s="47">
        <v>56</v>
      </c>
      <c r="Q5" s="47"/>
      <c r="R5" s="47"/>
      <c r="S5" s="10"/>
      <c r="T5" s="5">
        <f t="shared" si="0"/>
        <v>27.833333333333332</v>
      </c>
      <c r="U5" s="5">
        <f t="shared" si="1"/>
        <v>28.5</v>
      </c>
      <c r="V5" s="5"/>
      <c r="W5" s="5">
        <f t="shared" si="2"/>
        <v>56.333333333333329</v>
      </c>
      <c r="X5" s="55" t="s">
        <v>51</v>
      </c>
      <c r="Y5" s="45"/>
    </row>
    <row r="6" spans="1:25" x14ac:dyDescent="0.25">
      <c r="A6" s="30">
        <f>IF('Order of Draw'!$F6="","",'Order of Draw'!E6)</f>
        <v>4</v>
      </c>
      <c r="B6" s="13" t="str">
        <f>IF('Order of Draw'!$F6="","",'Order of Draw'!F6)</f>
        <v>CH</v>
      </c>
      <c r="C6" s="13" t="str">
        <f>IF('Order of Draw'!$F6="","",'Order of Draw'!G6)</f>
        <v>Sam Alexon &amp; Natalie Bluhm</v>
      </c>
      <c r="D6" s="47">
        <v>54</v>
      </c>
      <c r="E6" s="47">
        <v>52</v>
      </c>
      <c r="F6" s="47">
        <v>55</v>
      </c>
      <c r="G6" s="47">
        <v>58</v>
      </c>
      <c r="H6" s="47">
        <v>57</v>
      </c>
      <c r="I6" s="47"/>
      <c r="J6" s="47"/>
      <c r="L6" s="47">
        <v>53</v>
      </c>
      <c r="M6" s="47">
        <v>54</v>
      </c>
      <c r="N6" s="47">
        <v>55</v>
      </c>
      <c r="O6" s="47">
        <v>59</v>
      </c>
      <c r="P6" s="47">
        <v>58</v>
      </c>
      <c r="Q6" s="47"/>
      <c r="R6" s="47"/>
      <c r="S6" s="10"/>
      <c r="T6" s="5">
        <f t="shared" si="0"/>
        <v>27.666666666666668</v>
      </c>
      <c r="U6" s="5">
        <f t="shared" si="1"/>
        <v>27.833333333333332</v>
      </c>
      <c r="V6" s="5"/>
      <c r="W6" s="5">
        <f t="shared" si="2"/>
        <v>55.5</v>
      </c>
      <c r="X6" s="55" t="s">
        <v>51</v>
      </c>
      <c r="Y6" s="45"/>
    </row>
    <row r="7" spans="1:25" x14ac:dyDescent="0.25">
      <c r="A7" s="30">
        <f>IF('Order of Draw'!$F3="","",'Order of Draw'!E3)</f>
        <v>1</v>
      </c>
      <c r="B7" s="13" t="str">
        <f>IF('Order of Draw'!$F3="","",'Order of Draw'!F3)</f>
        <v>OMG</v>
      </c>
      <c r="C7" s="13" t="str">
        <f>IF('Order of Draw'!$F3="","",'Order of Draw'!G3)</f>
        <v>Holly Drazenovich &amp; Alyssa Haram</v>
      </c>
      <c r="D7" s="47">
        <v>53</v>
      </c>
      <c r="E7" s="47">
        <v>54</v>
      </c>
      <c r="F7" s="47">
        <v>53</v>
      </c>
      <c r="G7" s="47">
        <v>49</v>
      </c>
      <c r="H7" s="47">
        <v>54</v>
      </c>
      <c r="I7" s="47"/>
      <c r="J7" s="47"/>
      <c r="L7" s="47">
        <v>51</v>
      </c>
      <c r="M7" s="47">
        <v>56</v>
      </c>
      <c r="N7" s="47">
        <v>55</v>
      </c>
      <c r="O7" s="47">
        <v>51</v>
      </c>
      <c r="P7" s="47">
        <v>56</v>
      </c>
      <c r="Q7" s="47"/>
      <c r="R7" s="47"/>
      <c r="S7" s="10"/>
      <c r="T7" s="5">
        <f t="shared" si="0"/>
        <v>26.666666666666668</v>
      </c>
      <c r="U7" s="5">
        <f t="shared" si="1"/>
        <v>27</v>
      </c>
      <c r="V7" s="5"/>
      <c r="W7" s="5">
        <f t="shared" si="2"/>
        <v>53.666666666666671</v>
      </c>
      <c r="X7" s="55"/>
      <c r="Y7" s="45"/>
    </row>
    <row r="8" spans="1:25" x14ac:dyDescent="0.25">
      <c r="A8" s="30">
        <f>IF('Order of Draw'!$F4="","",'Order of Draw'!E4)</f>
        <v>2</v>
      </c>
      <c r="B8" s="13" t="str">
        <f>IF('Order of Draw'!$F4="","",'Order of Draw'!F4)</f>
        <v>OMG</v>
      </c>
      <c r="C8" s="13" t="str">
        <f>IF('Order of Draw'!$F4="","",'Order of Draw'!G4)</f>
        <v>Emily DeCock &amp; Julia Stern</v>
      </c>
      <c r="D8" s="47">
        <v>50</v>
      </c>
      <c r="E8" s="47">
        <v>52</v>
      </c>
      <c r="F8" s="47">
        <v>52</v>
      </c>
      <c r="G8" s="47">
        <v>55</v>
      </c>
      <c r="H8" s="47">
        <v>56</v>
      </c>
      <c r="I8" s="47"/>
      <c r="J8" s="47"/>
      <c r="L8" s="47">
        <v>48</v>
      </c>
      <c r="M8" s="47">
        <v>51</v>
      </c>
      <c r="N8" s="47">
        <v>53</v>
      </c>
      <c r="O8" s="47">
        <v>56</v>
      </c>
      <c r="P8" s="47">
        <v>57</v>
      </c>
      <c r="Q8" s="47"/>
      <c r="R8" s="47"/>
      <c r="S8" s="10"/>
      <c r="T8" s="5">
        <f t="shared" si="0"/>
        <v>26.5</v>
      </c>
      <c r="U8" s="5">
        <f t="shared" si="1"/>
        <v>26.666666666666668</v>
      </c>
      <c r="V8" s="5"/>
      <c r="W8" s="5">
        <f t="shared" si="2"/>
        <v>53.166666666666671</v>
      </c>
      <c r="X8" s="55"/>
      <c r="Y8" s="45"/>
    </row>
    <row r="9" spans="1:25" hidden="1" x14ac:dyDescent="0.25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ref="T9:T29" si="3">(IF(I9&gt;0,(SUM(D9:J9)-MAX(D9:J9)-MIN(D9:J9))*3/5,IF(G9&gt;0,(SUM(D9:H9)-MAX(D9:H9)-MIN(D9:H9)),SUM(D9:F9)))*5/30)</f>
        <v>0</v>
      </c>
      <c r="U9" s="5">
        <f t="shared" ref="U9:U29" si="4">(IF(Q9&gt;0,(SUM(L9:R9)-MAX(L9:R9)-MIN(L9:R9))*3/5,IF(O9&gt;0,(SUM(L9:P9)-MAX(L9:P9)-MIN(L9:P9)),SUM(L9:N9)))*5/30)</f>
        <v>0</v>
      </c>
      <c r="V9" s="5"/>
      <c r="W9" s="5">
        <f t="shared" ref="W9:W29" si="5">T9+U9-V9</f>
        <v>0</v>
      </c>
      <c r="X9" s="28"/>
      <c r="Y9" s="45"/>
    </row>
    <row r="10" spans="1:25" hidden="1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3"/>
        <v>0</v>
      </c>
      <c r="U10" s="5">
        <f t="shared" si="4"/>
        <v>0</v>
      </c>
      <c r="V10" s="5"/>
      <c r="W10" s="5">
        <f t="shared" si="5"/>
        <v>0</v>
      </c>
      <c r="X10" s="28"/>
      <c r="Y10" s="45"/>
    </row>
    <row r="11" spans="1:25" hidden="1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3"/>
        <v>0</v>
      </c>
      <c r="U11" s="5">
        <f t="shared" si="4"/>
        <v>0</v>
      </c>
      <c r="V11" s="5"/>
      <c r="W11" s="5">
        <f t="shared" si="5"/>
        <v>0</v>
      </c>
      <c r="X11" s="28"/>
      <c r="Y11" s="45"/>
    </row>
    <row r="12" spans="1:25" hidden="1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3"/>
        <v>0</v>
      </c>
      <c r="U12" s="5">
        <f t="shared" si="4"/>
        <v>0</v>
      </c>
      <c r="V12" s="5"/>
      <c r="W12" s="5">
        <f t="shared" si="5"/>
        <v>0</v>
      </c>
      <c r="X12" s="55"/>
      <c r="Y12" s="45"/>
    </row>
    <row r="13" spans="1:25" hidden="1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3"/>
        <v>0</v>
      </c>
      <c r="U13" s="5">
        <f t="shared" si="4"/>
        <v>0</v>
      </c>
      <c r="V13" s="5"/>
      <c r="W13" s="5">
        <f t="shared" si="5"/>
        <v>0</v>
      </c>
      <c r="X13" s="28"/>
      <c r="Y13" s="45"/>
    </row>
    <row r="14" spans="1:25" hidden="1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28"/>
      <c r="Y14" s="45"/>
    </row>
    <row r="15" spans="1:25" hidden="1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28"/>
      <c r="Y15" s="45"/>
    </row>
    <row r="16" spans="1:25" hidden="1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</row>
    <row r="17" spans="1:25" hidden="1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</row>
    <row r="18" spans="1:25" hidden="1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28"/>
      <c r="Y18" s="45"/>
    </row>
    <row r="19" spans="1:25" hidden="1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28"/>
      <c r="Y19" s="45"/>
    </row>
    <row r="20" spans="1:25" hidden="1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</row>
    <row r="21" spans="1:25" hidden="1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28"/>
      <c r="Y21" s="45"/>
    </row>
    <row r="22" spans="1:25" hidden="1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</row>
    <row r="23" spans="1:25" hidden="1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28"/>
      <c r="Y23" s="45"/>
    </row>
    <row r="24" spans="1:25" hidden="1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55"/>
      <c r="Y24" s="45"/>
    </row>
    <row r="25" spans="1:25" hidden="1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</row>
    <row r="26" spans="1:25" hidden="1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</row>
    <row r="27" spans="1:25" hidden="1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</row>
    <row r="28" spans="1:25" hidden="1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28"/>
      <c r="Y28" s="45"/>
    </row>
    <row r="29" spans="1:25" hidden="1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</row>
    <row r="30" spans="1:25" hidden="1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6">(IF(I30&gt;0,(SUM(D30:J30)-MAX(D30:J30)-MIN(D30:J30))*3/5,IF(G30&gt;0,(SUM(D30:H30)-MAX(D30:H30)-MIN(D30:H30)),SUM(D30:F30)))*5/30)</f>
        <v>0</v>
      </c>
      <c r="U30" s="5">
        <f t="shared" ref="U30:U32" si="7">(IF(Q30&gt;0,(SUM(L30:R30)-MAX(L30:R30)-MIN(L30:R30))*3/5,IF(O30&gt;0,(SUM(L30:P30)-MAX(L30:P30)-MIN(L30:P30)),SUM(L30:N30)))*5/30)</f>
        <v>0</v>
      </c>
      <c r="V30" s="5"/>
      <c r="W30" s="5">
        <f t="shared" ref="W30:W32" si="8">T30+U30-V30</f>
        <v>0</v>
      </c>
      <c r="X30" s="55"/>
      <c r="Y30" s="45"/>
    </row>
    <row r="31" spans="1:25" hidden="1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6"/>
        <v>0</v>
      </c>
      <c r="U31" s="5">
        <f t="shared" si="7"/>
        <v>0</v>
      </c>
      <c r="V31" s="5"/>
      <c r="W31" s="5">
        <f t="shared" si="8"/>
        <v>0</v>
      </c>
      <c r="X31" s="28"/>
      <c r="Y31" s="45"/>
    </row>
    <row r="32" spans="1:25" hidden="1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6"/>
        <v>0</v>
      </c>
      <c r="U32" s="5">
        <f t="shared" si="7"/>
        <v>0</v>
      </c>
      <c r="V32" s="5"/>
      <c r="W32" s="5">
        <f t="shared" si="8"/>
        <v>0</v>
      </c>
      <c r="X32" s="28"/>
      <c r="Y32" s="45"/>
    </row>
    <row r="33" hidden="1" x14ac:dyDescent="0.25"/>
  </sheetData>
  <sortState ref="A3:X8">
    <sortCondition descending="1" ref="W3:W8"/>
  </sortState>
  <phoneticPr fontId="1" type="noConversion"/>
  <conditionalFormatting sqref="T6:W29">
    <cfRule type="expression" dxfId="133" priority="24" stopIfTrue="1">
      <formula>MOD(ROW(),2)=0</formula>
    </cfRule>
  </conditionalFormatting>
  <conditionalFormatting sqref="A6:C29">
    <cfRule type="expression" dxfId="132" priority="25" stopIfTrue="1">
      <formula>MOD(ROW(),2)=0</formula>
    </cfRule>
  </conditionalFormatting>
  <conditionalFormatting sqref="A6:C32">
    <cfRule type="expression" dxfId="131" priority="22" stopIfTrue="1">
      <formula>MOD(ROW(),2)=0</formula>
    </cfRule>
  </conditionalFormatting>
  <conditionalFormatting sqref="T30:W30">
    <cfRule type="expression" dxfId="130" priority="20" stopIfTrue="1">
      <formula>MOD(ROW(),2)=0</formula>
    </cfRule>
  </conditionalFormatting>
  <conditionalFormatting sqref="A30:C30">
    <cfRule type="expression" dxfId="129" priority="21" stopIfTrue="1">
      <formula>MOD(ROW(),2)=0</formula>
    </cfRule>
  </conditionalFormatting>
  <conditionalFormatting sqref="A30:C30">
    <cfRule type="expression" dxfId="128" priority="18" stopIfTrue="1">
      <formula>MOD(ROW(),2)=0</formula>
    </cfRule>
  </conditionalFormatting>
  <conditionalFormatting sqref="T31:W31">
    <cfRule type="expression" dxfId="127" priority="16" stopIfTrue="1">
      <formula>MOD(ROW(),2)=0</formula>
    </cfRule>
  </conditionalFormatting>
  <conditionalFormatting sqref="A31:C31">
    <cfRule type="expression" dxfId="126" priority="17" stopIfTrue="1">
      <formula>MOD(ROW(),2)=0</formula>
    </cfRule>
  </conditionalFormatting>
  <conditionalFormatting sqref="A31:C31">
    <cfRule type="expression" dxfId="125" priority="14" stopIfTrue="1">
      <formula>MOD(ROW(),2)=0</formula>
    </cfRule>
  </conditionalFormatting>
  <conditionalFormatting sqref="T32:W32">
    <cfRule type="expression" dxfId="124" priority="12" stopIfTrue="1">
      <formula>MOD(ROW(),2)=0</formula>
    </cfRule>
  </conditionalFormatting>
  <conditionalFormatting sqref="A32:C32">
    <cfRule type="expression" dxfId="123" priority="13" stopIfTrue="1">
      <formula>MOD(ROW(),2)=0</formula>
    </cfRule>
  </conditionalFormatting>
  <conditionalFormatting sqref="A32:C32">
    <cfRule type="expression" dxfId="122" priority="10" stopIfTrue="1">
      <formula>MOD(ROW(),2)=0</formula>
    </cfRule>
  </conditionalFormatting>
  <conditionalFormatting sqref="T3:W5">
    <cfRule type="expression" dxfId="121" priority="4" stopIfTrue="1">
      <formula>MOD(ROW(),2)=0</formula>
    </cfRule>
  </conditionalFormatting>
  <conditionalFormatting sqref="A3:C5">
    <cfRule type="expression" dxfId="120" priority="5" stopIfTrue="1">
      <formula>MOD(ROW(),2)=0</formula>
    </cfRule>
  </conditionalFormatting>
  <conditionalFormatting sqref="L3:R32">
    <cfRule type="expression" dxfId="119" priority="1" stopIfTrue="1">
      <formula>MOD(ROW(),2)=0</formula>
    </cfRule>
  </conditionalFormatting>
  <conditionalFormatting sqref="D3:J32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L46" sqref="L46"/>
    </sheetView>
  </sheetViews>
  <sheetFormatPr defaultRowHeight="15.75" x14ac:dyDescent="0.2"/>
  <cols>
    <col min="1" max="1" width="4.7109375" style="15" customWidth="1"/>
    <col min="2" max="2" width="11.7109375" style="15" customWidth="1"/>
    <col min="3" max="3" width="41.5703125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40" customWidth="1"/>
    <col min="22" max="22" width="10.7109375" style="41" hidden="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57">
        <f>IF('Order of Draw'!$J4="","",'Order of Draw'!I4)</f>
        <v>2</v>
      </c>
      <c r="B3" s="58" t="str">
        <f>IF('Order of Draw'!$J4="","",'Order of Draw'!J4)</f>
        <v>OMG</v>
      </c>
      <c r="C3" s="58" t="str">
        <f>IF('Order of Draw'!$J4="","",'Order of Draw'!K4)</f>
        <v>Sarah Dill, Lizzy McBride, &amp; Gabby Merrick</v>
      </c>
      <c r="D3" s="47">
        <v>59</v>
      </c>
      <c r="E3" s="47">
        <v>56</v>
      </c>
      <c r="F3" s="47">
        <v>59</v>
      </c>
      <c r="G3" s="47">
        <v>61</v>
      </c>
      <c r="H3" s="47">
        <v>61</v>
      </c>
      <c r="I3" s="47"/>
      <c r="J3" s="47"/>
      <c r="L3" s="47">
        <v>60</v>
      </c>
      <c r="M3" s="47">
        <v>56</v>
      </c>
      <c r="N3" s="47">
        <v>59</v>
      </c>
      <c r="O3" s="47">
        <v>61</v>
      </c>
      <c r="P3" s="47">
        <v>61</v>
      </c>
      <c r="Q3" s="47"/>
      <c r="R3" s="47"/>
      <c r="S3" s="10"/>
      <c r="T3" s="5">
        <f>(IF(I3&gt;0,(SUM(D3:J3)-MAX(D3:J3)-MIN(D3:J3))*3/5,IF(G3&gt;0,(SUM(D3:H3)-MAX(D3:H3)-MIN(D3:H3)),SUM(D3:F3)))*5/30)</f>
        <v>29.833333333333332</v>
      </c>
      <c r="U3" s="5">
        <f>(IF(Q3&gt;0,(SUM(L3:R3)-MAX(L3:R3)-MIN(L3:R3))*3/5,IF(O3&gt;0,(SUM(L3:P3)-MAX(L3:P3)-MIN(L3:P3)),SUM(L3:N3)))*5/30)</f>
        <v>30</v>
      </c>
      <c r="V3" s="5"/>
      <c r="W3" s="5">
        <f>T3+U3-V3</f>
        <v>59.833333333333329</v>
      </c>
      <c r="X3" s="55" t="s">
        <v>51</v>
      </c>
      <c r="Y3" s="45"/>
    </row>
    <row r="4" spans="1:25" x14ac:dyDescent="0.25">
      <c r="A4" s="57">
        <f>IF('Order of Draw'!$J3="","",'Order of Draw'!I3)</f>
        <v>1</v>
      </c>
      <c r="B4" s="58" t="str">
        <f>IF('Order of Draw'!$J3="","",'Order of Draw'!J3)</f>
        <v>OMG</v>
      </c>
      <c r="C4" s="58" t="str">
        <f>IF('Order of Draw'!$J3="","",'Order of Draw'!K3)</f>
        <v>Hannah Littel, Marah Smith, &amp; Mikayla Jacobsen</v>
      </c>
      <c r="D4" s="47">
        <v>47</v>
      </c>
      <c r="E4" s="47">
        <v>51</v>
      </c>
      <c r="F4" s="47">
        <v>52</v>
      </c>
      <c r="G4" s="47">
        <v>52</v>
      </c>
      <c r="H4" s="47">
        <v>50</v>
      </c>
      <c r="I4" s="47"/>
      <c r="J4" s="47"/>
      <c r="L4" s="47">
        <v>48</v>
      </c>
      <c r="M4" s="47">
        <v>52</v>
      </c>
      <c r="N4" s="47">
        <v>54</v>
      </c>
      <c r="O4" s="47">
        <v>53</v>
      </c>
      <c r="P4" s="47">
        <v>52</v>
      </c>
      <c r="Q4" s="47"/>
      <c r="R4" s="47"/>
      <c r="S4" s="10"/>
      <c r="T4" s="5">
        <f>(IF(I4&gt;0,(SUM(D4:J4)-MAX(D4:J4)-MIN(D4:J4))*3/5,IF(G4&gt;0,(SUM(D4:H4)-MAX(D4:H4)-MIN(D4:H4)),SUM(D4:F4)))*5/30)</f>
        <v>25.5</v>
      </c>
      <c r="U4" s="5">
        <f>(IF(Q4&gt;0,(SUM(L4:R4)-MAX(L4:R4)-MIN(L4:R4))*3/5,IF(O4&gt;0,(SUM(L4:P4)-MAX(L4:P4)-MIN(L4:P4)),SUM(L4:N4)))*5/30)</f>
        <v>26.166666666666668</v>
      </c>
      <c r="V4" s="5"/>
      <c r="W4" s="5">
        <f>T4+U4-V4</f>
        <v>51.666666666666671</v>
      </c>
      <c r="X4" s="55"/>
      <c r="Y4" s="45"/>
    </row>
    <row r="5" spans="1:25" x14ac:dyDescent="0.25">
      <c r="A5" s="57">
        <f>IF('Order of Draw'!$J5="","",'Order of Draw'!I5)</f>
        <v>3</v>
      </c>
      <c r="B5" s="58" t="str">
        <f>IF('Order of Draw'!$J5="","",'Order of Draw'!J5)</f>
        <v>CH</v>
      </c>
      <c r="C5" s="58" t="str">
        <f>IF('Order of Draw'!$J5="","",'Order of Draw'!K5)</f>
        <v>Lily Dickson, Anika Duckwall &amp; Issy Rardin</v>
      </c>
      <c r="D5" s="47">
        <v>49</v>
      </c>
      <c r="E5" s="47">
        <v>45</v>
      </c>
      <c r="F5" s="47">
        <v>50</v>
      </c>
      <c r="G5" s="47">
        <v>52</v>
      </c>
      <c r="H5" s="47">
        <v>53</v>
      </c>
      <c r="I5" s="47"/>
      <c r="J5" s="47"/>
      <c r="L5" s="47">
        <v>49</v>
      </c>
      <c r="M5" s="47">
        <v>48</v>
      </c>
      <c r="N5" s="47">
        <v>52</v>
      </c>
      <c r="O5" s="47">
        <v>52</v>
      </c>
      <c r="P5" s="47">
        <v>54</v>
      </c>
      <c r="Q5" s="47"/>
      <c r="R5" s="47"/>
      <c r="S5" s="10"/>
      <c r="T5" s="5">
        <f>(IF(I5&gt;0,(SUM(D5:J5)-MAX(D5:J5)-MIN(D5:J5))*3/5,IF(G5&gt;0,(SUM(D5:H5)-MAX(D5:H5)-MIN(D5:H5)),SUM(D5:F5)))*5/30)</f>
        <v>25.166666666666668</v>
      </c>
      <c r="U5" s="5">
        <f>(IF(Q5&gt;0,(SUM(L5:R5)-MAX(L5:R5)-MIN(L5:R5))*3/5,IF(O5&gt;0,(SUM(L5:P5)-MAX(L5:P5)-MIN(L5:P5)),SUM(L5:N5)))*5/30)</f>
        <v>25.5</v>
      </c>
      <c r="V5" s="5"/>
      <c r="W5" s="5">
        <f>T5+U5-V5</f>
        <v>50.666666666666671</v>
      </c>
      <c r="X5" s="55" t="s">
        <v>51</v>
      </c>
      <c r="Y5" s="45"/>
    </row>
    <row r="6" spans="1:25" hidden="1" x14ac:dyDescent="0.2">
      <c r="A6" s="57" t="str">
        <f>IF('Order of Draw'!$J6="","",'Order of Draw'!I6)</f>
        <v/>
      </c>
      <c r="B6" s="58" t="str">
        <f>IF('Order of Draw'!$J6="","",'Order of Draw'!J6)</f>
        <v/>
      </c>
      <c r="C6" s="58" t="str">
        <f>IF('Order of Draw'!$J6="","",'Order of Draw'!K6)</f>
        <v/>
      </c>
      <c r="D6" s="47"/>
      <c r="E6" s="47"/>
      <c r="F6" s="47"/>
      <c r="G6" s="47"/>
      <c r="H6" s="47"/>
      <c r="I6" s="47"/>
      <c r="J6" s="47"/>
      <c r="L6" s="47"/>
      <c r="M6" s="47"/>
      <c r="N6" s="47"/>
      <c r="O6" s="47"/>
      <c r="P6" s="47"/>
      <c r="Q6" s="47"/>
      <c r="R6" s="47"/>
      <c r="S6" s="10"/>
      <c r="T6" s="42">
        <f>(IF(I6&gt;0,(SUM(D6:J6)-MAX(D6:J6)-MIN(D6:J6))*3/5,IF(G6&gt;0,(SUM(D6:H6)-MAX(D6:H6)-MIN(D6:H6)),SUM(D6:F6)))*5/30)</f>
        <v>0</v>
      </c>
      <c r="U6" s="42">
        <f t="shared" ref="U6:U32" si="0">(IF(Q6&gt;0,(SUM(L6:R6)-MAX(L6:R6)-MIN(L6:R6))*3/5,IF(O6&gt;0,(SUM(L6:P6)-MAX(L6:P6)-MIN(L6:P6)),SUM(L6:N6)))*5/30)</f>
        <v>0</v>
      </c>
      <c r="V6" s="42"/>
      <c r="W6" s="42">
        <f t="shared" ref="W6:W32" si="1">T6+U6-V6</f>
        <v>0</v>
      </c>
      <c r="Y6" s="45"/>
    </row>
    <row r="7" spans="1:25" hidden="1" x14ac:dyDescent="0.2">
      <c r="A7" s="57" t="str">
        <f>IF('Order of Draw'!$J7="","",'Order of Draw'!I7)</f>
        <v/>
      </c>
      <c r="B7" s="58" t="str">
        <f>IF('Order of Draw'!$J7="","",'Order of Draw'!J7)</f>
        <v/>
      </c>
      <c r="C7" s="58" t="str">
        <f>IF('Order of Draw'!$J7="","",'Order of Draw'!K7)</f>
        <v/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42">
        <f t="shared" ref="T7:T32" si="2">(IF(I7&gt;0,(SUM(D7:J7)-MAX(D7:J7)-MIN(D7:J7))*3/5,IF(G7&gt;0,(SUM(D7:H7)-MAX(D7:H7)-MIN(D7:H7)),SUM(D7:F7)))*5/30)</f>
        <v>0</v>
      </c>
      <c r="U7" s="42">
        <f t="shared" si="0"/>
        <v>0</v>
      </c>
      <c r="V7" s="42"/>
      <c r="W7" s="42">
        <f t="shared" si="1"/>
        <v>0</v>
      </c>
      <c r="Y7" s="45"/>
    </row>
    <row r="8" spans="1:25" hidden="1" x14ac:dyDescent="0.2">
      <c r="A8" s="57" t="str">
        <f>IF('Order of Draw'!$J8="","",'Order of Draw'!I8)</f>
        <v/>
      </c>
      <c r="B8" s="58" t="str">
        <f>IF('Order of Draw'!$J8="","",'Order of Draw'!J8)</f>
        <v/>
      </c>
      <c r="C8" s="58" t="str">
        <f>IF('Order of Draw'!$J8="","",'Order of Draw'!K8)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42">
        <f t="shared" si="2"/>
        <v>0</v>
      </c>
      <c r="U8" s="42">
        <f t="shared" si="0"/>
        <v>0</v>
      </c>
      <c r="V8" s="42"/>
      <c r="W8" s="42">
        <f t="shared" si="1"/>
        <v>0</v>
      </c>
      <c r="X8" s="52"/>
      <c r="Y8" s="45"/>
    </row>
    <row r="9" spans="1:25" hidden="1" x14ac:dyDescent="0.2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2"/>
        <v>0</v>
      </c>
      <c r="U9" s="42">
        <f t="shared" si="0"/>
        <v>0</v>
      </c>
      <c r="V9" s="42"/>
      <c r="W9" s="42">
        <f t="shared" si="1"/>
        <v>0</v>
      </c>
      <c r="Y9" s="45"/>
    </row>
    <row r="10" spans="1:25" hidden="1" x14ac:dyDescent="0.2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2"/>
        <v>0</v>
      </c>
      <c r="U10" s="42">
        <f t="shared" si="0"/>
        <v>0</v>
      </c>
      <c r="V10" s="42"/>
      <c r="W10" s="42">
        <f t="shared" si="1"/>
        <v>0</v>
      </c>
      <c r="Y10" s="45"/>
    </row>
    <row r="11" spans="1:25" hidden="1" x14ac:dyDescent="0.2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2"/>
        <v>0</v>
      </c>
      <c r="U11" s="42">
        <f t="shared" si="0"/>
        <v>0</v>
      </c>
      <c r="V11" s="42"/>
      <c r="W11" s="42">
        <f t="shared" si="1"/>
        <v>0</v>
      </c>
      <c r="Y11" s="45"/>
    </row>
    <row r="12" spans="1:25" hidden="1" x14ac:dyDescent="0.2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</row>
    <row r="13" spans="1:25" hidden="1" x14ac:dyDescent="0.2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</row>
    <row r="14" spans="1:25" hidden="1" x14ac:dyDescent="0.2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2"/>
      <c r="Y14" s="45"/>
    </row>
    <row r="15" spans="1:25" hidden="1" x14ac:dyDescent="0.2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</row>
    <row r="16" spans="1:25" hidden="1" x14ac:dyDescent="0.2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</row>
    <row r="17" spans="1:25" hidden="1" x14ac:dyDescent="0.2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</row>
    <row r="18" spans="1:25" hidden="1" x14ac:dyDescent="0.2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</row>
    <row r="19" spans="1:25" hidden="1" x14ac:dyDescent="0.2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</row>
    <row r="20" spans="1:25" hidden="1" x14ac:dyDescent="0.2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</row>
    <row r="21" spans="1:25" hidden="1" x14ac:dyDescent="0.2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2"/>
      <c r="Y21" s="45"/>
    </row>
    <row r="22" spans="1:25" hidden="1" x14ac:dyDescent="0.2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</row>
    <row r="23" spans="1:25" hidden="1" x14ac:dyDescent="0.2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</row>
    <row r="24" spans="1:25" hidden="1" x14ac:dyDescent="0.2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2"/>
      <c r="Y24" s="45"/>
    </row>
    <row r="25" spans="1:25" hidden="1" x14ac:dyDescent="0.2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2"/>
      <c r="Y25" s="45"/>
    </row>
    <row r="26" spans="1:25" hidden="1" x14ac:dyDescent="0.2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</row>
    <row r="27" spans="1:25" hidden="1" x14ac:dyDescent="0.2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</row>
    <row r="28" spans="1:25" hidden="1" x14ac:dyDescent="0.2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</row>
    <row r="29" spans="1:25" hidden="1" x14ac:dyDescent="0.2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2"/>
      <c r="Y29" s="45"/>
    </row>
    <row r="30" spans="1:25" hidden="1" x14ac:dyDescent="0.2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</row>
    <row r="31" spans="1:25" hidden="1" x14ac:dyDescent="0.2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</row>
    <row r="32" spans="1:25" hidden="1" x14ac:dyDescent="0.2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2"/>
      <c r="Y32" s="45"/>
    </row>
    <row r="33" spans="20:23" hidden="1" x14ac:dyDescent="0.2">
      <c r="T33" s="43"/>
      <c r="U33" s="43"/>
      <c r="V33" s="44"/>
      <c r="W33" s="33"/>
    </row>
  </sheetData>
  <sortState ref="A3:X5">
    <sortCondition descending="1" ref="W3:W5"/>
  </sortState>
  <phoneticPr fontId="1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3:R32">
    <cfRule type="expression" dxfId="110" priority="1" stopIfTrue="1">
      <formula>MOD(ROW(),2)=0</formula>
    </cfRule>
  </conditionalFormatting>
  <conditionalFormatting sqref="D3:J32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110" zoomScaleNormal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X7" sqref="X7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46.710937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hidden="1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73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</row>
    <row r="3" spans="1:26" ht="39" x14ac:dyDescent="0.25">
      <c r="A3" s="30">
        <f>IF('Order of Draw'!$N6="","",'Order of Draw'!M6)</f>
        <v>4</v>
      </c>
      <c r="B3" s="13" t="str">
        <f>IF('Order of Draw'!$N6="","",'Order of Draw'!N6)</f>
        <v>OMG</v>
      </c>
      <c r="C3" s="74" t="str">
        <f>IF('Order of Draw'!$N6="","",'Order of Draw'!O6)</f>
        <v>Lauren Durdin, Sarah Dill, Christina Wall, Meghan McBride, Lizzy McBride, Erika Badger, Anna Ganser, and Gabby Merrick</v>
      </c>
      <c r="D3" s="47">
        <v>62</v>
      </c>
      <c r="E3" s="47">
        <v>64</v>
      </c>
      <c r="F3" s="47">
        <v>61</v>
      </c>
      <c r="G3" s="47">
        <v>62</v>
      </c>
      <c r="H3" s="47">
        <v>61</v>
      </c>
      <c r="I3" s="47"/>
      <c r="J3" s="47"/>
      <c r="L3" s="47">
        <v>63</v>
      </c>
      <c r="M3" s="47">
        <v>65</v>
      </c>
      <c r="N3" s="47">
        <v>62</v>
      </c>
      <c r="O3" s="47">
        <v>63</v>
      </c>
      <c r="P3" s="47">
        <v>62</v>
      </c>
      <c r="Q3" s="47"/>
      <c r="R3" s="47"/>
      <c r="S3" s="10"/>
      <c r="T3" s="5">
        <f>(IF(I3&gt;0,(SUM(D3:J3)-MAX(D3:J3)-MIN(D3:J3))*3/5,IF(G3&gt;0,(SUM(D3:H3)-MAX(D3:H3)-MIN(D3:H3)),SUM(D3:F3)))*5/30)</f>
        <v>30.833333333333332</v>
      </c>
      <c r="U3" s="5">
        <f>(IF(Q3&gt;0,(SUM(L3:R3)-MAX(L3:R3)-MIN(L3:R3))*3/5,IF(O3&gt;0,(SUM(L3:P3)-MAX(L3:P3)-MIN(L3:P3)),SUM(L3:N3)))*5/30)</f>
        <v>31.333333333333332</v>
      </c>
      <c r="V3" s="5"/>
      <c r="W3" s="5"/>
      <c r="X3" s="5">
        <f>T3+U3-V3+W3</f>
        <v>62.166666666666664</v>
      </c>
      <c r="Y3" s="55" t="s">
        <v>51</v>
      </c>
    </row>
    <row r="4" spans="1:26" ht="26.25" x14ac:dyDescent="0.25">
      <c r="A4" s="30">
        <f>IF('Order of Draw'!$N7="","",'Order of Draw'!M7)</f>
        <v>5</v>
      </c>
      <c r="B4" s="13" t="str">
        <f>IF('Order of Draw'!$N7="","",'Order of Draw'!N7)</f>
        <v>CH</v>
      </c>
      <c r="C4" s="74" t="str">
        <f>IF('Order of Draw'!$N7="","",'Order of Draw'!O7)</f>
        <v>Sam Alexon, Natalie Bluhm, Claire Cooke, Shakila Hoke</v>
      </c>
      <c r="D4" s="47">
        <v>55</v>
      </c>
      <c r="E4" s="47">
        <v>57</v>
      </c>
      <c r="F4" s="47">
        <v>57</v>
      </c>
      <c r="G4" s="47">
        <v>55</v>
      </c>
      <c r="H4" s="47">
        <v>57</v>
      </c>
      <c r="I4" s="47"/>
      <c r="J4" s="47"/>
      <c r="L4" s="47">
        <v>55</v>
      </c>
      <c r="M4" s="47">
        <v>57</v>
      </c>
      <c r="N4" s="47">
        <v>59</v>
      </c>
      <c r="O4" s="47">
        <v>55</v>
      </c>
      <c r="P4" s="47">
        <v>58</v>
      </c>
      <c r="Q4" s="47"/>
      <c r="R4" s="47"/>
      <c r="S4" s="10"/>
      <c r="T4" s="5">
        <f>(IF(I4&gt;0,(SUM(D4:J4)-MAX(D4:J4)-MIN(D4:J4))*3/5,IF(G4&gt;0,(SUM(D4:H4)-MAX(D4:H4)-MIN(D4:H4)),SUM(D4:F4)))*5/30)</f>
        <v>28.166666666666668</v>
      </c>
      <c r="U4" s="5">
        <f>(IF(Q4&gt;0,(SUM(L4:R4)-MAX(L4:R4)-MIN(L4:R4))*3/5,IF(O4&gt;0,(SUM(L4:P4)-MAX(L4:P4)-MIN(L4:P4)),SUM(L4:N4)))*5/30)</f>
        <v>28.333333333333332</v>
      </c>
      <c r="V4" s="5"/>
      <c r="W4" s="5"/>
      <c r="X4" s="5">
        <f>T4+U4-V4+W4</f>
        <v>56.5</v>
      </c>
      <c r="Y4" s="55" t="s">
        <v>51</v>
      </c>
    </row>
    <row r="5" spans="1:26" ht="26.25" x14ac:dyDescent="0.25">
      <c r="A5" s="30">
        <f>IF('Order of Draw'!$N4="","",'Order of Draw'!M4)</f>
        <v>2</v>
      </c>
      <c r="B5" s="13" t="str">
        <f>IF('Order of Draw'!$N4="","",'Order of Draw'!N4)</f>
        <v>OMG</v>
      </c>
      <c r="C5" s="74" t="str">
        <f>IF('Order of Draw'!$N4="","",'Order of Draw'!O4)</f>
        <v>Emily DeCock, Julia Stern, Marie Vanderwarn, Ellie Heitzig, and Danielle Hawes</v>
      </c>
      <c r="D5" s="47">
        <v>56</v>
      </c>
      <c r="E5" s="47">
        <v>54</v>
      </c>
      <c r="F5" s="47">
        <v>56</v>
      </c>
      <c r="G5" s="47">
        <v>56</v>
      </c>
      <c r="H5" s="47">
        <v>56</v>
      </c>
      <c r="I5" s="47"/>
      <c r="J5" s="47"/>
      <c r="L5" s="47">
        <v>55</v>
      </c>
      <c r="M5" s="47">
        <v>55</v>
      </c>
      <c r="N5" s="47">
        <v>58</v>
      </c>
      <c r="O5" s="47">
        <v>57</v>
      </c>
      <c r="P5" s="47">
        <v>57</v>
      </c>
      <c r="Q5" s="47"/>
      <c r="R5" s="47"/>
      <c r="S5" s="10"/>
      <c r="T5" s="5">
        <f>(IF(I5&gt;0,(SUM(D5:J5)-MAX(D5:J5)-MIN(D5:J5))*3/5,IF(G5&gt;0,(SUM(D5:H5)-MAX(D5:H5)-MIN(D5:H5)),SUM(D5:F5)))*5/30)</f>
        <v>28</v>
      </c>
      <c r="U5" s="5">
        <f>(IF(Q5&gt;0,(SUM(L5:R5)-MAX(L5:R5)-MIN(L5:R5))*3/5,IF(O5&gt;0,(SUM(L5:P5)-MAX(L5:P5)-MIN(L5:P5)),SUM(L5:N5)))*5/30)</f>
        <v>28.166666666666668</v>
      </c>
      <c r="V5" s="5"/>
      <c r="W5" s="5"/>
      <c r="X5" s="5">
        <f>T5+U5-V5+W5</f>
        <v>56.166666666666671</v>
      </c>
      <c r="Y5" s="56"/>
    </row>
    <row r="6" spans="1:26" ht="39" x14ac:dyDescent="0.25">
      <c r="A6" s="30">
        <f>IF('Order of Draw'!$N3="","",'Order of Draw'!M3)</f>
        <v>1</v>
      </c>
      <c r="B6" s="13" t="str">
        <f>IF('Order of Draw'!$N3="","",'Order of Draw'!N3)</f>
        <v>OMG</v>
      </c>
      <c r="C6" s="74" t="str">
        <f>IF('Order of Draw'!$N3="","",'Order of Draw'!O3)</f>
        <v>Ellie Vrba, Marah Smith, Holly Drazenovich, Kelly McNamee, Emily Barr, Hannah Little, Alyssa Haram, &amp; Mikayla Jacobsen</v>
      </c>
      <c r="D6" s="47">
        <v>50</v>
      </c>
      <c r="E6" s="47">
        <v>50</v>
      </c>
      <c r="F6" s="47">
        <v>54</v>
      </c>
      <c r="G6" s="47">
        <v>57</v>
      </c>
      <c r="H6" s="47">
        <v>57</v>
      </c>
      <c r="I6" s="47"/>
      <c r="J6" s="47"/>
      <c r="L6" s="47">
        <v>51</v>
      </c>
      <c r="M6" s="47">
        <v>52</v>
      </c>
      <c r="N6" s="47">
        <v>55</v>
      </c>
      <c r="O6" s="47">
        <v>59</v>
      </c>
      <c r="P6" s="47">
        <v>58</v>
      </c>
      <c r="Q6" s="47"/>
      <c r="R6" s="47"/>
      <c r="S6" s="10"/>
      <c r="T6" s="5">
        <f>(IF(I6&gt;0,(SUM(D6:J6)-MAX(D6:J6)-MIN(D6:J6))*3/5,IF(G6&gt;0,(SUM(D6:H6)-MAX(D6:H6)-MIN(D6:H6)),SUM(D6:F6)))*5/30)</f>
        <v>26.833333333333332</v>
      </c>
      <c r="U6" s="5">
        <f>(IF(Q6&gt;0,(SUM(L6:R6)-MAX(L6:R6)-MIN(L6:R6))*3/5,IF(O6&gt;0,(SUM(L6:P6)-MAX(L6:P6)-MIN(L6:P6)),SUM(L6:N6)))*5/30)</f>
        <v>27.5</v>
      </c>
      <c r="V6" s="5"/>
      <c r="W6" s="5"/>
      <c r="X6" s="5">
        <f>T6+U6-V6+W6</f>
        <v>54.333333333333329</v>
      </c>
      <c r="Z6" s="45"/>
    </row>
    <row r="7" spans="1:26" ht="39" x14ac:dyDescent="0.25">
      <c r="A7" s="30">
        <f>IF('Order of Draw'!$N5="","",'Order of Draw'!M5)</f>
        <v>3</v>
      </c>
      <c r="B7" s="13" t="str">
        <f>IF('Order of Draw'!$N5="","",'Order of Draw'!N5)</f>
        <v>CH</v>
      </c>
      <c r="C7" s="74" t="str">
        <f>IF('Order of Draw'!$N5="","",'Order of Draw'!O5)</f>
        <v>Lily Dickson, Anika Duckwall, Issy Rardin, Morgan Lyons, Jordynn Larkin, Jasmine Zmuda, Hannah Thalhuber, Odalis Palchizaca</v>
      </c>
      <c r="D7" s="47">
        <v>47</v>
      </c>
      <c r="E7" s="47">
        <v>49</v>
      </c>
      <c r="F7" s="47">
        <v>48</v>
      </c>
      <c r="G7" s="47">
        <v>48</v>
      </c>
      <c r="H7" s="47">
        <v>48</v>
      </c>
      <c r="I7" s="47"/>
      <c r="J7" s="47"/>
      <c r="L7" s="47">
        <v>47</v>
      </c>
      <c r="M7" s="47">
        <v>52</v>
      </c>
      <c r="N7" s="47">
        <v>50</v>
      </c>
      <c r="O7" s="47">
        <v>50</v>
      </c>
      <c r="P7" s="47">
        <v>49</v>
      </c>
      <c r="Q7" s="47"/>
      <c r="R7" s="47"/>
      <c r="S7" s="10"/>
      <c r="T7" s="5">
        <f>(IF(I7&gt;0,(SUM(D7:J7)-MAX(D7:J7)-MIN(D7:J7))*3/5,IF(G7&gt;0,(SUM(D7:H7)-MAX(D7:H7)-MIN(D7:H7)),SUM(D7:F7)))*5/30)</f>
        <v>24</v>
      </c>
      <c r="U7" s="5">
        <f>(IF(Q7&gt;0,(SUM(L7:R7)-MAX(L7:R7)-MIN(L7:R7))*3/5,IF(O7&gt;0,(SUM(L7:P7)-MAX(L7:P7)-MIN(L7:P7)),SUM(L7:N7)))*5/30)</f>
        <v>24.833333333333332</v>
      </c>
      <c r="V7" s="5"/>
      <c r="W7" s="5"/>
      <c r="X7" s="5">
        <f>T7+U7-V7+W7</f>
        <v>48.833333333333329</v>
      </c>
      <c r="Z7" s="45"/>
    </row>
    <row r="8" spans="1:26" hidden="1" x14ac:dyDescent="0.25">
      <c r="A8" s="30" t="str">
        <f>IF('Order of Draw'!$N8="","",'Order of Draw'!M8)</f>
        <v/>
      </c>
      <c r="B8" s="13" t="str">
        <f>IF('Order of Draw'!$N8="","",'Order of Draw'!N8)</f>
        <v/>
      </c>
      <c r="C8" s="74" t="str">
        <f>IF('Order of Draw'!$N8="","",'Order of Draw'!O8)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ref="T8:T32" si="0">(IF(I8&gt;0,(SUM(D8:J8)-MAX(D8:J8)-MIN(D8:J8))*3/5,IF(G8&gt;0,(SUM(D8:H8)-MAX(D8:H8)-MIN(D8:H8)),SUM(D8:F8)))*5/30)</f>
        <v>0</v>
      </c>
      <c r="U8" s="5">
        <f t="shared" ref="U8:U32" si="1">(IF(Q8&gt;0,(SUM(L8:R8)-MAX(L8:R8)-MIN(L8:R8))*3/5,IF(O8&gt;0,(SUM(L8:P8)-MAX(L8:P8)-MIN(L8:P8)),SUM(L8:N8)))*5/30)</f>
        <v>0</v>
      </c>
      <c r="V8" s="5"/>
      <c r="W8" s="5"/>
      <c r="X8" s="5">
        <f t="shared" ref="X8" si="2">T8+U8-V8+W8</f>
        <v>0</v>
      </c>
      <c r="Y8" s="55"/>
      <c r="Z8" s="45"/>
    </row>
    <row r="9" spans="1:26" hidden="1" x14ac:dyDescent="0.25">
      <c r="A9" s="30" t="str">
        <f>IF('Order of Draw'!$N9="","",'Order of Draw'!M9)</f>
        <v/>
      </c>
      <c r="B9" s="13" t="str">
        <f>IF('Order of Draw'!$N9="","",'Order of Draw'!N9)</f>
        <v/>
      </c>
      <c r="C9" s="74" t="str">
        <f>IF('Order of Draw'!$N9="","",'Order of Draw'!O9)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/>
      <c r="X9" s="5">
        <f t="shared" ref="X9:X32" si="3">T9+U9-V9+W9</f>
        <v>0</v>
      </c>
      <c r="Y9" s="55"/>
      <c r="Z9" s="45"/>
    </row>
    <row r="10" spans="1:26" hidden="1" x14ac:dyDescent="0.25">
      <c r="A10" s="30" t="str">
        <f>IF('Order of Draw'!$N10="","",'Order of Draw'!M10)</f>
        <v/>
      </c>
      <c r="B10" s="13" t="str">
        <f>IF('Order of Draw'!$N10="","",'Order of Draw'!N10)</f>
        <v/>
      </c>
      <c r="C10" s="74" t="str">
        <f>IF('Order of Draw'!$N10="","",'Order of Draw'!O10)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/>
      <c r="X10" s="5">
        <f t="shared" si="3"/>
        <v>0</v>
      </c>
      <c r="Y10" s="55"/>
      <c r="Z10" s="45"/>
    </row>
    <row r="11" spans="1:26" hidden="1" x14ac:dyDescent="0.25">
      <c r="A11" s="30" t="str">
        <f>IF('Order of Draw'!$N11="","",'Order of Draw'!M11)</f>
        <v/>
      </c>
      <c r="B11" s="13" t="str">
        <f>IF('Order of Draw'!$N11="","",'Order of Draw'!N11)</f>
        <v/>
      </c>
      <c r="C11" s="74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/>
      <c r="X11" s="5">
        <f t="shared" si="3"/>
        <v>0</v>
      </c>
      <c r="Y11" s="55"/>
      <c r="Z11" s="45"/>
    </row>
    <row r="12" spans="1:26" hidden="1" x14ac:dyDescent="0.25">
      <c r="A12" s="30" t="str">
        <f>IF('Order of Draw'!$N12="","",'Order of Draw'!M12)</f>
        <v/>
      </c>
      <c r="B12" s="13" t="str">
        <f>IF('Order of Draw'!$N12="","",'Order of Draw'!N12)</f>
        <v/>
      </c>
      <c r="C12" s="74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/>
      <c r="X12" s="5">
        <f t="shared" si="3"/>
        <v>0</v>
      </c>
      <c r="Y12" s="55"/>
      <c r="Z12" s="45"/>
    </row>
    <row r="13" spans="1:26" hidden="1" x14ac:dyDescent="0.25">
      <c r="A13" s="30" t="str">
        <f>IF('Order of Draw'!$N13="","",'Order of Draw'!M13)</f>
        <v/>
      </c>
      <c r="B13" s="13" t="str">
        <f>IF('Order of Draw'!$N13="","",'Order of Draw'!N13)</f>
        <v/>
      </c>
      <c r="C13" s="74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/>
      <c r="X13" s="5">
        <f t="shared" si="3"/>
        <v>0</v>
      </c>
      <c r="Y13" s="55"/>
      <c r="Z13" s="45"/>
    </row>
    <row r="14" spans="1:26" hidden="1" x14ac:dyDescent="0.25">
      <c r="A14" s="30" t="str">
        <f>IF('Order of Draw'!$N14="","",'Order of Draw'!M14)</f>
        <v/>
      </c>
      <c r="B14" s="13" t="str">
        <f>IF('Order of Draw'!$N14="","",'Order of Draw'!N14)</f>
        <v/>
      </c>
      <c r="C14" s="74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/>
      <c r="X14" s="5">
        <f t="shared" si="3"/>
        <v>0</v>
      </c>
      <c r="Y14" s="55"/>
      <c r="Z14" s="45"/>
    </row>
    <row r="15" spans="1:26" hidden="1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74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/>
      <c r="X15" s="5">
        <f t="shared" si="3"/>
        <v>0</v>
      </c>
      <c r="Y15" s="55"/>
      <c r="Z15" s="45"/>
    </row>
    <row r="16" spans="1:26" hidden="1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74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/>
      <c r="X16" s="5">
        <f t="shared" si="3"/>
        <v>0</v>
      </c>
      <c r="Y16" s="55"/>
      <c r="Z16" s="45"/>
    </row>
    <row r="17" spans="1:26" hidden="1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74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/>
      <c r="X17" s="5">
        <f t="shared" si="3"/>
        <v>0</v>
      </c>
      <c r="Y17" s="55"/>
      <c r="Z17" s="45"/>
    </row>
    <row r="18" spans="1:26" hidden="1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74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/>
      <c r="X18" s="5">
        <f t="shared" si="3"/>
        <v>0</v>
      </c>
      <c r="Y18" s="55"/>
      <c r="Z18" s="45"/>
    </row>
    <row r="19" spans="1:26" hidden="1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74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/>
      <c r="X19" s="5">
        <f t="shared" si="3"/>
        <v>0</v>
      </c>
      <c r="Y19" s="55"/>
      <c r="Z19" s="45"/>
    </row>
    <row r="20" spans="1:26" hidden="1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74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/>
      <c r="X20" s="5">
        <f t="shared" si="3"/>
        <v>0</v>
      </c>
      <c r="Y20" s="55"/>
      <c r="Z20" s="45"/>
    </row>
    <row r="21" spans="1:26" hidden="1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74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/>
      <c r="X21" s="5">
        <f t="shared" si="3"/>
        <v>0</v>
      </c>
      <c r="Y21" s="55"/>
      <c r="Z21" s="45"/>
    </row>
    <row r="22" spans="1:26" hidden="1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74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/>
      <c r="X22" s="5">
        <f t="shared" si="3"/>
        <v>0</v>
      </c>
      <c r="Y22" s="55"/>
      <c r="Z22" s="45"/>
    </row>
    <row r="23" spans="1:26" hidden="1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74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/>
      <c r="X23" s="5">
        <f t="shared" si="3"/>
        <v>0</v>
      </c>
      <c r="Y23" s="55"/>
      <c r="Z23" s="45"/>
    </row>
    <row r="24" spans="1:26" hidden="1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74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/>
      <c r="X24" s="5">
        <f t="shared" si="3"/>
        <v>0</v>
      </c>
      <c r="Y24" s="55"/>
      <c r="Z24" s="45"/>
    </row>
    <row r="25" spans="1:26" hidden="1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74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/>
      <c r="X25" s="5">
        <f t="shared" si="3"/>
        <v>0</v>
      </c>
      <c r="Y25" s="55"/>
      <c r="Z25" s="45"/>
    </row>
    <row r="26" spans="1:26" hidden="1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74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/>
      <c r="X26" s="5">
        <f t="shared" si="3"/>
        <v>0</v>
      </c>
      <c r="Y26" s="55"/>
      <c r="Z26" s="45"/>
    </row>
    <row r="27" spans="1:26" hidden="1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74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/>
      <c r="X27" s="5">
        <f t="shared" si="3"/>
        <v>0</v>
      </c>
      <c r="Y27" s="55"/>
      <c r="Z27" s="45"/>
    </row>
    <row r="28" spans="1:26" hidden="1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74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/>
      <c r="X28" s="5">
        <f t="shared" si="3"/>
        <v>0</v>
      </c>
      <c r="Y28" s="55"/>
      <c r="Z28" s="45"/>
    </row>
    <row r="29" spans="1:26" hidden="1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74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/>
      <c r="X29" s="5">
        <f t="shared" si="3"/>
        <v>0</v>
      </c>
      <c r="Y29" s="55"/>
      <c r="Z29" s="45"/>
    </row>
    <row r="30" spans="1:26" hidden="1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74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0"/>
        <v>0</v>
      </c>
      <c r="U30" s="5">
        <f t="shared" si="1"/>
        <v>0</v>
      </c>
      <c r="V30" s="5"/>
      <c r="W30" s="5"/>
      <c r="X30" s="5">
        <f t="shared" si="3"/>
        <v>0</v>
      </c>
      <c r="Y30" s="55"/>
      <c r="Z30" s="45"/>
    </row>
    <row r="31" spans="1:26" hidden="1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74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0"/>
        <v>0</v>
      </c>
      <c r="U31" s="5">
        <f t="shared" si="1"/>
        <v>0</v>
      </c>
      <c r="V31" s="5"/>
      <c r="W31" s="5"/>
      <c r="X31" s="5">
        <f t="shared" si="3"/>
        <v>0</v>
      </c>
      <c r="Y31" s="55"/>
      <c r="Z31" s="45"/>
    </row>
    <row r="32" spans="1:26" hidden="1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74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0"/>
        <v>0</v>
      </c>
      <c r="U32" s="5">
        <f t="shared" si="1"/>
        <v>0</v>
      </c>
      <c r="V32" s="5"/>
      <c r="W32" s="5"/>
      <c r="X32" s="5">
        <f t="shared" si="3"/>
        <v>0</v>
      </c>
      <c r="Y32" s="55"/>
      <c r="Z32" s="45"/>
    </row>
    <row r="33" spans="25:25" hidden="1" x14ac:dyDescent="0.25">
      <c r="Y33" s="29"/>
    </row>
    <row r="34" spans="25:25" hidden="1" x14ac:dyDescent="0.25">
      <c r="Y34" s="29"/>
    </row>
    <row r="35" spans="25:25" hidden="1" x14ac:dyDescent="0.25">
      <c r="Y35" s="29"/>
    </row>
    <row r="36" spans="25:25" hidden="1" x14ac:dyDescent="0.25">
      <c r="Y36" s="29"/>
    </row>
    <row r="37" spans="25:25" hidden="1" x14ac:dyDescent="0.25">
      <c r="Y37" s="29"/>
    </row>
  </sheetData>
  <sortState ref="A3:X7">
    <sortCondition descending="1" ref="X3:X7"/>
  </sortState>
  <phoneticPr fontId="1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N8" sqref="N8"/>
    </sheetView>
  </sheetViews>
  <sheetFormatPr defaultRowHeight="12.75" x14ac:dyDescent="0.2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1" width="12.7109375" customWidth="1"/>
    <col min="12" max="13" width="3.7109375" customWidth="1"/>
    <col min="14" max="15" width="12.7109375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ht="171" x14ac:dyDescent="0.2">
      <c r="A3" s="28">
        <v>1</v>
      </c>
      <c r="B3" s="69" t="s">
        <v>35</v>
      </c>
      <c r="C3" s="69" t="s">
        <v>30</v>
      </c>
      <c r="E3" s="28">
        <v>1</v>
      </c>
      <c r="F3" s="59" t="s">
        <v>35</v>
      </c>
      <c r="G3" s="71" t="s">
        <v>37</v>
      </c>
      <c r="I3" s="28">
        <v>1</v>
      </c>
      <c r="J3" s="59" t="s">
        <v>35</v>
      </c>
      <c r="K3" s="69" t="s">
        <v>43</v>
      </c>
      <c r="L3" s="28"/>
      <c r="M3" s="28">
        <v>1</v>
      </c>
      <c r="N3" s="59" t="s">
        <v>35</v>
      </c>
      <c r="O3" s="71" t="s">
        <v>46</v>
      </c>
    </row>
    <row r="4" spans="1:15" ht="99.75" x14ac:dyDescent="0.2">
      <c r="A4" s="28">
        <f>+A3+1</f>
        <v>2</v>
      </c>
      <c r="B4" s="69" t="s">
        <v>36</v>
      </c>
      <c r="C4" s="69" t="s">
        <v>32</v>
      </c>
      <c r="E4" s="28">
        <f>+E3+1</f>
        <v>2</v>
      </c>
      <c r="F4" s="59" t="s">
        <v>35</v>
      </c>
      <c r="G4" s="72" t="s">
        <v>38</v>
      </c>
      <c r="I4" s="28">
        <f>+I3+1</f>
        <v>2</v>
      </c>
      <c r="J4" s="59" t="s">
        <v>35</v>
      </c>
      <c r="K4" s="69" t="s">
        <v>44</v>
      </c>
      <c r="L4" s="28"/>
      <c r="M4" s="28">
        <f>+M3+1</f>
        <v>2</v>
      </c>
      <c r="N4" s="59" t="s">
        <v>35</v>
      </c>
      <c r="O4" s="71" t="s">
        <v>47</v>
      </c>
    </row>
    <row r="5" spans="1:15" ht="14.25" x14ac:dyDescent="0.2">
      <c r="A5" s="28">
        <f t="shared" ref="A5:A32" si="0">+A4+1</f>
        <v>3</v>
      </c>
      <c r="B5" s="59" t="s">
        <v>36</v>
      </c>
      <c r="C5" s="59" t="s">
        <v>33</v>
      </c>
      <c r="E5" s="28">
        <f t="shared" ref="E5:E32" si="1">+E4+1</f>
        <v>3</v>
      </c>
      <c r="F5" s="59" t="s">
        <v>35</v>
      </c>
      <c r="G5" s="72" t="s">
        <v>39</v>
      </c>
      <c r="I5" s="28">
        <f t="shared" ref="I5:I32" si="2">+I4+1</f>
        <v>3</v>
      </c>
      <c r="J5" s="59" t="s">
        <v>36</v>
      </c>
      <c r="K5" s="59" t="s">
        <v>45</v>
      </c>
      <c r="L5" s="28"/>
      <c r="M5" s="28">
        <f t="shared" ref="M5:M32" si="3">+M4+1</f>
        <v>3</v>
      </c>
      <c r="N5" s="59" t="s">
        <v>36</v>
      </c>
      <c r="O5" s="59" t="s">
        <v>48</v>
      </c>
    </row>
    <row r="6" spans="1:15" ht="14.25" x14ac:dyDescent="0.2">
      <c r="A6" s="28">
        <f t="shared" si="0"/>
        <v>4</v>
      </c>
      <c r="B6" s="69" t="s">
        <v>35</v>
      </c>
      <c r="C6" s="69" t="s">
        <v>31</v>
      </c>
      <c r="E6" s="28">
        <f t="shared" si="1"/>
        <v>4</v>
      </c>
      <c r="F6" s="59" t="s">
        <v>36</v>
      </c>
      <c r="G6" s="69" t="s">
        <v>41</v>
      </c>
      <c r="I6" s="28">
        <f t="shared" si="2"/>
        <v>4</v>
      </c>
      <c r="J6" s="59"/>
      <c r="K6" s="59"/>
      <c r="L6" s="28"/>
      <c r="M6" s="28">
        <f t="shared" si="3"/>
        <v>4</v>
      </c>
      <c r="N6" s="59" t="s">
        <v>35</v>
      </c>
      <c r="O6" s="72" t="s">
        <v>49</v>
      </c>
    </row>
    <row r="7" spans="1:15" ht="14.25" x14ac:dyDescent="0.2">
      <c r="A7" s="28">
        <f t="shared" si="0"/>
        <v>5</v>
      </c>
      <c r="B7" s="70" t="s">
        <v>36</v>
      </c>
      <c r="C7" s="70" t="s">
        <v>34</v>
      </c>
      <c r="E7" s="28">
        <f t="shared" si="1"/>
        <v>5</v>
      </c>
      <c r="F7" s="59" t="s">
        <v>35</v>
      </c>
      <c r="G7" s="72" t="s">
        <v>40</v>
      </c>
      <c r="I7" s="28">
        <f t="shared" si="2"/>
        <v>5</v>
      </c>
      <c r="J7" s="59"/>
      <c r="K7" s="59"/>
      <c r="L7" s="28"/>
      <c r="M7" s="28">
        <f t="shared" si="3"/>
        <v>5</v>
      </c>
      <c r="N7" s="59" t="s">
        <v>36</v>
      </c>
      <c r="O7" s="59" t="s">
        <v>50</v>
      </c>
    </row>
    <row r="8" spans="1:15" x14ac:dyDescent="0.2">
      <c r="A8" s="28">
        <f t="shared" si="0"/>
        <v>6</v>
      </c>
      <c r="B8" s="59"/>
      <c r="C8" s="59"/>
      <c r="E8" s="28">
        <f t="shared" si="1"/>
        <v>6</v>
      </c>
      <c r="F8" s="59" t="s">
        <v>36</v>
      </c>
      <c r="G8" s="59" t="s">
        <v>42</v>
      </c>
      <c r="I8" s="28">
        <f t="shared" si="2"/>
        <v>6</v>
      </c>
      <c r="J8" s="59"/>
      <c r="K8" s="59"/>
      <c r="L8" s="28"/>
      <c r="M8" s="28">
        <f t="shared" si="3"/>
        <v>6</v>
      </c>
      <c r="N8" s="59"/>
      <c r="O8" s="59"/>
    </row>
    <row r="9" spans="1:15" x14ac:dyDescent="0.2">
      <c r="A9" s="28">
        <f t="shared" si="0"/>
        <v>7</v>
      </c>
      <c r="B9" s="59"/>
      <c r="C9" s="59"/>
      <c r="E9" s="28">
        <f t="shared" si="1"/>
        <v>7</v>
      </c>
      <c r="F9" s="59"/>
      <c r="G9" s="59"/>
      <c r="I9" s="28">
        <f t="shared" si="2"/>
        <v>7</v>
      </c>
      <c r="J9" s="59"/>
      <c r="K9" s="59"/>
      <c r="L9" s="28"/>
      <c r="M9" s="28">
        <f t="shared" si="3"/>
        <v>7</v>
      </c>
      <c r="N9" s="59"/>
      <c r="O9" s="59"/>
    </row>
    <row r="10" spans="1:15" x14ac:dyDescent="0.2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 x14ac:dyDescent="0.2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 x14ac:dyDescent="0.2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 x14ac:dyDescent="0.2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 x14ac:dyDescent="0.2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 x14ac:dyDescent="0.2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 x14ac:dyDescent="0.2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 x14ac:dyDescent="0.2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 x14ac:dyDescent="0.2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 x14ac:dyDescent="0.2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 x14ac:dyDescent="0.2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 x14ac:dyDescent="0.2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 x14ac:dyDescent="0.2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 x14ac:dyDescent="0.2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 x14ac:dyDescent="0.2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 x14ac:dyDescent="0.2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 x14ac:dyDescent="0.2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 x14ac:dyDescent="0.2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 x14ac:dyDescent="0.2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 x14ac:dyDescent="0.2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 x14ac:dyDescent="0.2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 x14ac:dyDescent="0.2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 x14ac:dyDescent="0.2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zoomScale="90" zoomScaleNormal="90" workbookViewId="0">
      <selection activeCell="C47" sqref="C47"/>
    </sheetView>
  </sheetViews>
  <sheetFormatPr defaultRowHeight="12.75" x14ac:dyDescent="0.2"/>
  <cols>
    <col min="1" max="1" width="8.5703125" bestFit="1" customWidth="1"/>
    <col min="2" max="2" width="19" bestFit="1" customWidth="1"/>
    <col min="3" max="3" width="17.7109375" customWidth="1"/>
    <col min="4" max="4" width="8.7109375" hidden="1" customWidth="1"/>
    <col min="5" max="5" width="8" bestFit="1" customWidth="1"/>
    <col min="7" max="7" width="8.5703125" bestFit="1" customWidth="1"/>
    <col min="8" max="8" width="15.5703125" customWidth="1"/>
    <col min="9" max="9" width="17.7109375" customWidth="1"/>
    <col min="10" max="10" width="8.7109375" hidden="1" customWidth="1"/>
    <col min="11" max="11" width="8" bestFit="1" customWidth="1"/>
    <col min="12" max="12" width="8.7109375" customWidth="1"/>
    <col min="13" max="13" width="8.5703125" bestFit="1" customWidth="1"/>
    <col min="14" max="14" width="15.5703125" customWidth="1"/>
    <col min="15" max="15" width="17.7109375" customWidth="1"/>
    <col min="16" max="16" width="8.7109375" hidden="1" customWidth="1"/>
    <col min="17" max="17" width="8" bestFit="1" customWidth="1"/>
    <col min="19" max="19" width="8.5703125" bestFit="1" customWidth="1"/>
    <col min="20" max="20" width="15.42578125" customWidth="1"/>
    <col min="21" max="21" width="17.7109375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3" t="s">
        <v>18</v>
      </c>
      <c r="C2" s="64" t="s">
        <v>28</v>
      </c>
      <c r="I2" s="62"/>
    </row>
    <row r="3" spans="1:113" ht="18" x14ac:dyDescent="0.25">
      <c r="B3" s="65"/>
      <c r="C3" s="66">
        <f>SUMIF($C$10:$C$12,$B3,$E$10:$E$12)+SUMIF($I$10:$I$12,$B3,$K$10:$K$12)+SUMIF($O$10:$O$12,$B3,$Q$10:$Q$12)+SUMIF($U$10:$U$12,$B3,$W$10:$W$12)</f>
        <v>0</v>
      </c>
    </row>
    <row r="4" spans="1:113" ht="18.75" thickBot="1" x14ac:dyDescent="0.3">
      <c r="B4" s="67"/>
      <c r="C4" s="68">
        <f>SUMIF($C$10:$C$12,$B4,$E$10:$E$12)+SUMIF($I$10:$I$12,$B4,$K$10:$K$12)+SUMIF($O$10:$O$12,$B4,$Q$10:$Q$12)+SUMIF($U$10:$U$12,$B4,$W$10:$W$12)</f>
        <v>0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>
        <f>IF(Solos!$X3="Y",Solos!A3,"")</f>
        <v>4</v>
      </c>
      <c r="CR5" s="29" t="str">
        <f>IF(Solos!$X3="Y",Solos!B3,"")</f>
        <v>OMG</v>
      </c>
      <c r="CS5" s="29" t="str">
        <f>IF(Solos!$X3="Y",Solos!C3,"")</f>
        <v>Erika Badger</v>
      </c>
      <c r="CT5" s="29">
        <f>IF(Solos!$X3="Y",Solos!W3,"")</f>
        <v>61.5</v>
      </c>
      <c r="CV5">
        <f>IF(Duets!$X3="Y",Duets!A3,"")</f>
        <v>3</v>
      </c>
      <c r="CW5" t="str">
        <f>IF(Duets!$X3="Y",Duets!B3,"")</f>
        <v>OMG</v>
      </c>
      <c r="CX5" t="str">
        <f>IF(Duets!$X3="Y",Duets!C3,"")</f>
        <v>Lauren Durdin &amp; Anna Ganser</v>
      </c>
      <c r="CY5">
        <f>IF(Duets!$X3="Y",Duets!W3,"")</f>
        <v>59</v>
      </c>
      <c r="DA5">
        <f>IF(Trios!$X3="Y",Trios!A3,"")</f>
        <v>2</v>
      </c>
      <c r="DB5" t="str">
        <f>IF(Trios!$X3="Y",Trios!B3,"")</f>
        <v>OMG</v>
      </c>
      <c r="DC5" t="str">
        <f>IF(Trios!$X3="Y",Trios!C3,"")</f>
        <v>Sarah Dill, Lizzy McBride, &amp; Gabby Merrick</v>
      </c>
      <c r="DD5">
        <f>IF(Trios!$X3="Y",Trios!W3,"")</f>
        <v>59.833333333333329</v>
      </c>
      <c r="DF5" t="e">
        <f>IF(Team!#REF!="Y",Team!A3,"")</f>
        <v>#REF!</v>
      </c>
      <c r="DG5" t="e">
        <f>IF(Team!#REF!="Y",Team!B3,"")</f>
        <v>#REF!</v>
      </c>
      <c r="DH5" t="e">
        <f>IF(Team!#REF!="Y",Team!C3,"")</f>
        <v>#REF!</v>
      </c>
      <c r="DI5" t="e">
        <f>IF(Team!#REF!="Y",Team!X3,"")</f>
        <v>#REF!</v>
      </c>
    </row>
    <row r="6" spans="1:113" x14ac:dyDescent="0.2">
      <c r="B6" s="29"/>
      <c r="CQ6" s="29">
        <f>IF(Solos!$X4="Y",Solos!A4,"")</f>
        <v>5</v>
      </c>
      <c r="CR6" s="29" t="str">
        <f>IF(Solos!$X4="Y",Solos!B4,"")</f>
        <v>CH</v>
      </c>
      <c r="CS6" s="29" t="str">
        <f>IF(Solos!$X4="Y",Solos!C4,"")</f>
        <v>Shakila Hoke</v>
      </c>
      <c r="CT6" s="29">
        <f>IF(Solos!$X4="Y",Solos!W4,"")</f>
        <v>59.666666666666664</v>
      </c>
      <c r="CV6">
        <f>IF(Duets!$X4="Y",Duets!A4,"")</f>
        <v>5</v>
      </c>
      <c r="CW6" t="str">
        <f>IF(Duets!$X4="Y",Duets!B4,"")</f>
        <v>OMG</v>
      </c>
      <c r="CX6" t="str">
        <f>IF(Duets!$X4="Y",Duets!C4,"")</f>
        <v>Meghan McBride &amp; Christina Wall</v>
      </c>
      <c r="CY6">
        <f>IF(Duets!$X4="Y",Duets!W4,"")</f>
        <v>56.5</v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e">
        <f>IF(Team!#REF!="Y",Team!A4,"")</f>
        <v>#REF!</v>
      </c>
      <c r="DG6" t="e">
        <f>IF(Team!#REF!="Y",Team!B4,"")</f>
        <v>#REF!</v>
      </c>
      <c r="DH6" t="e">
        <f>IF(Team!#REF!="Y",Team!C4,"")</f>
        <v>#REF!</v>
      </c>
      <c r="DI6" t="e">
        <f>IF(Team!#REF!="Y",Team!X4,"")</f>
        <v>#REF!</v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>
        <f>IF(Solos!$X5="Y",Solos!A5,"")</f>
        <v>3</v>
      </c>
      <c r="CR7" s="29" t="str">
        <f>IF(Solos!$X5="Y",Solos!B5,"")</f>
        <v>CH</v>
      </c>
      <c r="CS7" s="29" t="str">
        <f>IF(Solos!$X5="Y",Solos!C5,"")</f>
        <v>Claire Cooke</v>
      </c>
      <c r="CT7" s="29">
        <f>IF(Solos!$X5="Y",Solos!W5,"")</f>
        <v>55</v>
      </c>
      <c r="CV7">
        <f>IF(Duets!$X5="Y",Duets!A5,"")</f>
        <v>6</v>
      </c>
      <c r="CW7" t="str">
        <f>IF(Duets!$X5="Y",Duets!B5,"")</f>
        <v>CH</v>
      </c>
      <c r="CX7" t="str">
        <f>IF(Duets!$X5="Y",Duets!C5,"")</f>
        <v>Claire Cooke &amp; Shakila Hoke</v>
      </c>
      <c r="CY7">
        <f>IF(Duets!$X5="Y",Duets!W5,"")</f>
        <v>56.333333333333329</v>
      </c>
      <c r="DA7">
        <f>IF(Trios!$X5="Y",Trios!A5,"")</f>
        <v>3</v>
      </c>
      <c r="DB7" t="str">
        <f>IF(Trios!$X5="Y",Trios!B5,"")</f>
        <v>CH</v>
      </c>
      <c r="DC7" t="str">
        <f>IF(Trios!$X5="Y",Trios!C5,"")</f>
        <v>Lily Dickson, Anika Duckwall &amp; Issy Rardin</v>
      </c>
      <c r="DD7">
        <f>IF(Trios!$X5="Y",Trios!W5,"")</f>
        <v>50.666666666666671</v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">
      <c r="A8" s="46" t="s">
        <v>24</v>
      </c>
      <c r="B8" s="60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 t="str">
        <f>IF(Solos!$X6="Y",Solos!A6,"")</f>
        <v/>
      </c>
      <c r="CR8" s="29" t="str">
        <f>IF(Solos!$X6="Y",Solos!B6,"")</f>
        <v/>
      </c>
      <c r="CS8" s="29" t="str">
        <f>IF(Solos!$X6="Y",Solos!C6,"")</f>
        <v/>
      </c>
      <c r="CT8" s="29" t="str">
        <f>IF(Solos!$X6="Y",Solos!W6,"")</f>
        <v/>
      </c>
      <c r="CV8">
        <f>IF(Duets!$X6="Y",Duets!A6,"")</f>
        <v>4</v>
      </c>
      <c r="CW8" t="str">
        <f>IF(Duets!$X6="Y",Duets!B6,"")</f>
        <v>CH</v>
      </c>
      <c r="CX8" t="str">
        <f>IF(Duets!$X6="Y",Duets!C6,"")</f>
        <v>Sam Alexon &amp; Natalie Bluhm</v>
      </c>
      <c r="CY8">
        <f>IF(Duets!$X6="Y",Duets!W6,"")</f>
        <v>55.5</v>
      </c>
      <c r="DA8" t="str">
        <f>IF(Trios!$X6="Y",Trios!A6,"")</f>
        <v/>
      </c>
      <c r="DB8" t="str">
        <f>IF(Trios!$X6="Y",Trios!B6,"")</f>
        <v/>
      </c>
      <c r="DC8" t="str">
        <f>IF(Trios!$X6="Y",Trios!C6,"")</f>
        <v/>
      </c>
      <c r="DD8" t="str">
        <f>IF(Trios!$X6="Y",Trios!W6,"")</f>
        <v/>
      </c>
      <c r="DF8">
        <f>IF(Team!$Y3="Y",Team!A6,"")</f>
        <v>1</v>
      </c>
      <c r="DG8" t="str">
        <f>IF(Team!$Y3="Y",Team!B6,"")</f>
        <v>OMG</v>
      </c>
      <c r="DH8" t="str">
        <f>IF(Team!$Y3="Y",Team!C6,"")</f>
        <v>Ellie Vrba, Marah Smith, Holly Drazenovich, Kelly McNamee, Emily Barr, Hannah Little, Alyssa Haram, &amp; Mikayla Jacobsen</v>
      </c>
      <c r="DI8">
        <f>IF(Team!$Y3="Y",Team!X6,"")</f>
        <v>54.333333333333329</v>
      </c>
    </row>
    <row r="9" spans="1:113" x14ac:dyDescent="0.2">
      <c r="B9" s="29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 t="str">
        <f>IF(Solos!$X7="Y",Solos!A7,"")</f>
        <v/>
      </c>
      <c r="CR9" s="29" t="str">
        <f>IF(Solos!$X7="Y",Solos!B7,"")</f>
        <v/>
      </c>
      <c r="CS9" s="29" t="str">
        <f>IF(Solos!$X7="Y",Solos!C7,"")</f>
        <v/>
      </c>
      <c r="CT9" s="29" t="str">
        <f>IF(Solos!$X7="Y",Solos!W7,"")</f>
        <v/>
      </c>
      <c r="CV9" t="str">
        <f>IF(Duets!$X7="Y",Duets!A7,"")</f>
        <v/>
      </c>
      <c r="CW9" t="str">
        <f>IF(Duets!$X7="Y",Duets!B7,"")</f>
        <v/>
      </c>
      <c r="CX9" t="str">
        <f>IF(Duets!$X7="Y",Duets!C7,"")</f>
        <v/>
      </c>
      <c r="CY9" t="str">
        <f>IF(Duets!$X7="Y",Duets!W7,"")</f>
        <v/>
      </c>
      <c r="DA9" t="str">
        <f>IF(Trios!$X7="Y",Trios!A7,"")</f>
        <v/>
      </c>
      <c r="DB9" t="str">
        <f>IF(Trios!$X7="Y",Trios!B7,"")</f>
        <v/>
      </c>
      <c r="DC9" t="str">
        <f>IF(Trios!$X7="Y",Trios!C7,"")</f>
        <v/>
      </c>
      <c r="DD9" t="str">
        <f>IF(Trios!$X7="Y",Trios!W7,"")</f>
        <v/>
      </c>
      <c r="DF9">
        <f>IF(Team!$Y4="Y",Team!A7,"")</f>
        <v>3</v>
      </c>
      <c r="DG9" t="str">
        <f>IF(Team!$Y4="Y",Team!B7,"")</f>
        <v>CH</v>
      </c>
      <c r="DH9" t="str">
        <f>IF(Team!$Y4="Y",Team!C7,"")</f>
        <v>Lily Dickson, Anika Duckwall, Issy Rardin, Morgan Lyons, Jordynn Larkin, Jasmine Zmuda, Hannah Thalhuber, Odalis Palchizaca</v>
      </c>
      <c r="DI9">
        <f>IF(Team!$Y4="Y",Team!X7,"")</f>
        <v>48.833333333333329</v>
      </c>
    </row>
    <row r="10" spans="1:113" x14ac:dyDescent="0.2">
      <c r="E10" s="53">
        <v>5</v>
      </c>
      <c r="F10" s="53"/>
      <c r="K10" s="53">
        <v>7</v>
      </c>
      <c r="L10" s="53"/>
      <c r="Q10" s="53">
        <v>7</v>
      </c>
      <c r="R10" s="53"/>
      <c r="W10" s="53">
        <v>10</v>
      </c>
      <c r="CQ10" s="29" t="str">
        <f>IF(Solos!$X8="Y",Solos!A8,"")</f>
        <v/>
      </c>
      <c r="CR10" s="29" t="str">
        <f>IF(Solos!$X8="Y",Solos!B8,"")</f>
        <v/>
      </c>
      <c r="CS10" s="29" t="str">
        <f>IF(Solos!$X8="Y",Solos!C8,"")</f>
        <v/>
      </c>
      <c r="CT10" s="29" t="str">
        <f>IF(Solos!$X8="Y",Solos!W8,"")</f>
        <v/>
      </c>
      <c r="CV10" t="str">
        <f>IF(Duets!$X8="Y",Duets!A8,"")</f>
        <v/>
      </c>
      <c r="CW10" t="str">
        <f>IF(Duets!$X8="Y",Duets!B8,"")</f>
        <v/>
      </c>
      <c r="CX10" t="str">
        <f>IF(Duets!$X8="Y",Duets!C8,"")</f>
        <v/>
      </c>
      <c r="CY10" t="str">
        <f>IF(Duets!$X8="Y",Duets!W8,"")</f>
        <v/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x14ac:dyDescent="0.2">
      <c r="E11" s="53">
        <v>3</v>
      </c>
      <c r="F11" s="53"/>
      <c r="K11" s="53">
        <v>4</v>
      </c>
      <c r="L11" s="53"/>
      <c r="Q11" s="53">
        <v>4</v>
      </c>
      <c r="R11" s="53"/>
      <c r="W11" s="53">
        <v>2</v>
      </c>
      <c r="CQ11" s="29" t="str">
        <f>IF(Solos!$X9="Y",Solos!A9,"")</f>
        <v/>
      </c>
      <c r="CR11" s="29" t="str">
        <f>IF(Solos!$X9="Y",Solos!B9,"")</f>
        <v/>
      </c>
      <c r="CS11" s="29" t="str">
        <f>IF(Solos!$X9="Y",Solos!C9,"")</f>
        <v/>
      </c>
      <c r="CT11" s="29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x14ac:dyDescent="0.2">
      <c r="E12" s="53">
        <v>1</v>
      </c>
      <c r="F12" s="53"/>
      <c r="K12" s="53">
        <v>2</v>
      </c>
      <c r="L12" s="53"/>
      <c r="Q12" s="53">
        <v>2</v>
      </c>
      <c r="R12" s="53"/>
      <c r="W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">
      <c r="E13" s="53"/>
      <c r="F13" s="53"/>
      <c r="K13" s="53"/>
      <c r="L13" s="53"/>
      <c r="Q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">
      <c r="A16" s="53"/>
      <c r="B16" s="61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x14ac:dyDescent="0.2">
      <c r="A17" s="53"/>
      <c r="B17" s="61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thickBot="1" x14ac:dyDescent="0.25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 x14ac:dyDescent="0.25">
      <c r="B19" s="63" t="s">
        <v>18</v>
      </c>
      <c r="C19" s="64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 x14ac:dyDescent="0.25">
      <c r="B20" s="65"/>
      <c r="C20" s="66">
        <f>SUMIF($C$27:$C$29,$B20,$E$27:$E$29)+SUMIF($I$27:$I$29,$B20,$K$27:$K$29)+SUMIF($O$27:$O$29,$B20,$Q$27:$Q$29)+SUMIF($U$27:$U$29,$B20,$W$27:$W$29)</f>
        <v>0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thickBot="1" x14ac:dyDescent="0.3">
      <c r="B21" s="67"/>
      <c r="C21" s="68">
        <f>SUMIF($C$27:$C$29,$B21,$E$27:$E$29)+SUMIF($I$27:$I$29,$B21,$K$27:$K$29)+SUMIF($O$27:$O$29,$B21,$Q$27:$Q$29)+SUMIF($U$27:$U$29,$B21,$W$27:$W$29)</f>
        <v>0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">
      <c r="A25" s="46" t="s">
        <v>24</v>
      </c>
      <c r="B25" s="60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">
      <c r="B26" s="29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">
      <c r="E27" s="53">
        <v>5</v>
      </c>
      <c r="F27" s="53"/>
      <c r="K27" s="53">
        <v>7</v>
      </c>
      <c r="L27" s="53"/>
      <c r="Q27" s="53">
        <v>7</v>
      </c>
      <c r="R27" s="53"/>
      <c r="W27" s="53">
        <v>10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">
      <c r="E28" s="53">
        <v>3</v>
      </c>
      <c r="F28" s="53"/>
      <c r="K28" s="53">
        <v>4</v>
      </c>
      <c r="L28" s="53"/>
      <c r="Q28" s="53">
        <v>4</v>
      </c>
      <c r="R28" s="53"/>
      <c r="W28" s="53">
        <v>2</v>
      </c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">
      <c r="E29" s="53">
        <v>1</v>
      </c>
      <c r="F29" s="53"/>
      <c r="K29" s="53">
        <v>2</v>
      </c>
      <c r="L29" s="53"/>
      <c r="Q29" s="53">
        <v>2</v>
      </c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">
      <c r="E30" s="53"/>
      <c r="F30" s="53"/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">
      <c r="A33" s="53"/>
      <c r="B33" s="61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">
      <c r="A34" s="53"/>
      <c r="B34" s="61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thickBot="1" x14ac:dyDescent="0.25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8" x14ac:dyDescent="0.25">
      <c r="B36" s="63" t="s">
        <v>18</v>
      </c>
      <c r="C36" s="64" t="s">
        <v>28</v>
      </c>
    </row>
    <row r="37" spans="1:113" ht="18" x14ac:dyDescent="0.25">
      <c r="B37" s="65"/>
      <c r="C37" s="66">
        <f>SUMIF($C$44:$C$46,$B37,$E$44:$E$46)+SUMIF($I$44:$I$46,$B37,$K$44:$K$46)+SUMIF($O$44:$O$46,$B37,$Q$44:$Q$46)+SUMIF($U$44:$U$46,$B37,$W$44:$W$46)</f>
        <v>0</v>
      </c>
    </row>
    <row r="38" spans="1:113" ht="18.75" thickBot="1" x14ac:dyDescent="0.3">
      <c r="B38" s="67"/>
      <c r="C38" s="68">
        <f>SUMIF($C$44:$C$46,$B38,$E$44:$E$46)+SUMIF($I$44:$I$46,$B38,$K$44:$K$46)+SUMIF($O$44:$O$46,$B38,$Q$44:$Q$46)+SUMIF($U$44:$U$46,$B38,$W$44:$W$46)</f>
        <v>0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">
      <c r="A42" s="46" t="s">
        <v>24</v>
      </c>
      <c r="B42" s="60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">
      <c r="B43" s="29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 x14ac:dyDescent="0.2">
      <c r="E44" s="53">
        <v>5</v>
      </c>
      <c r="F44" s="53"/>
      <c r="K44" s="53">
        <v>7</v>
      </c>
      <c r="L44" s="53"/>
      <c r="Q44" s="53">
        <v>7</v>
      </c>
      <c r="R44" s="53"/>
      <c r="W44" s="53">
        <v>10</v>
      </c>
    </row>
    <row r="45" spans="1:113" x14ac:dyDescent="0.2">
      <c r="E45" s="53">
        <v>3</v>
      </c>
      <c r="F45" s="53"/>
      <c r="K45" s="53">
        <v>4</v>
      </c>
      <c r="L45" s="53"/>
      <c r="Q45" s="53">
        <v>4</v>
      </c>
      <c r="R45" s="53"/>
      <c r="W45" s="53">
        <v>2</v>
      </c>
    </row>
    <row r="46" spans="1:113" x14ac:dyDescent="0.2">
      <c r="E46" s="53">
        <v>1</v>
      </c>
      <c r="F46" s="53"/>
      <c r="K46" s="53">
        <v>2</v>
      </c>
      <c r="L46" s="53"/>
      <c r="Q46" s="53">
        <v>2</v>
      </c>
      <c r="R46" s="53"/>
      <c r="W46" s="53"/>
    </row>
    <row r="47" spans="1:113" x14ac:dyDescent="0.2">
      <c r="E47" s="53"/>
      <c r="F47" s="53"/>
      <c r="K47" s="53"/>
      <c r="L47" s="53"/>
      <c r="Q47" s="53"/>
      <c r="R47" s="53"/>
      <c r="S47" s="53"/>
      <c r="T47" s="53"/>
      <c r="U47" s="53"/>
      <c r="V47" s="53"/>
      <c r="W47" s="53"/>
    </row>
    <row r="48" spans="1:113" x14ac:dyDescent="0.2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">
      <c r="A50" s="53"/>
      <c r="B50" s="61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">
      <c r="A51" s="53"/>
      <c r="B51" s="61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">
      <c r="A52" s="53"/>
      <c r="B52" s="61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">
      <c r="A53" s="53"/>
      <c r="B53" s="6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">
      <c r="A54" s="53"/>
      <c r="B54" s="6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2012-04-13T20:16:39Z</cp:lastPrinted>
  <dcterms:created xsi:type="dcterms:W3CDTF">2011-04-05T15:51:54Z</dcterms:created>
  <dcterms:modified xsi:type="dcterms:W3CDTF">2015-05-01T04:17:41Z</dcterms:modified>
</cp:coreProperties>
</file>